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Rahmi\Documents\5 EXCEL\ANALYSES (Excel)\"/>
    </mc:Choice>
  </mc:AlternateContent>
  <xr:revisionPtr revIDLastSave="0" documentId="13_ncr:1_{8BB95DFC-1046-46DE-9355-4338AAC83B61}" xr6:coauthVersionLast="47" xr6:coauthVersionMax="47" xr10:uidLastSave="{00000000-0000-0000-0000-000000000000}"/>
  <bookViews>
    <workbookView xWindow="2280" yWindow="1320" windowWidth="18090" windowHeight="13080" tabRatio="670" xr2:uid="{00000000-000D-0000-FFFF-FFFF00000000}"/>
  </bookViews>
  <sheets>
    <sheet name="Introduction" sheetId="7" r:id="rId1"/>
    <sheet name="Queue Survey FORM" sheetId="2" r:id="rId2"/>
    <sheet name="Queue Survey EXAMPLE" sheetId="6" r:id="rId3"/>
  </sheets>
  <externalReferences>
    <externalReference r:id="rId4"/>
  </externalReferences>
  <definedNames>
    <definedName name="IntersectionLOS">'[1]Volume Input'!#REF!</definedName>
    <definedName name="IntersectionLOS2">'[1]Volume Input'!#REF!</definedName>
    <definedName name="_xlnm.Print_Area" localSheetId="0">Introduction!$B$1:$C$48</definedName>
    <definedName name="_xlnm.Print_Area" localSheetId="2">'Queue Survey EXAMPLE'!$A$1:$J$46</definedName>
    <definedName name="_xlnm.Print_Area" localSheetId="1">'Queue Survey FORM'!$B$1:$J$46</definedName>
    <definedName name="SI4SiteName">[1]Control!#REF!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 l="1"/>
  <c r="B5" i="6"/>
  <c r="I32" i="2" l="1"/>
  <c r="I31" i="2"/>
  <c r="I30" i="2"/>
  <c r="I29" i="2"/>
  <c r="I28" i="2"/>
  <c r="I27" i="2"/>
  <c r="I26" i="2"/>
  <c r="I25" i="2"/>
  <c r="I24" i="2"/>
  <c r="I23" i="2"/>
  <c r="I22" i="2"/>
  <c r="I21" i="2"/>
  <c r="I20" i="2"/>
  <c r="I19" i="2"/>
  <c r="I18" i="2"/>
  <c r="I17" i="2"/>
  <c r="I16" i="2"/>
  <c r="I15" i="2"/>
  <c r="I14" i="2"/>
  <c r="I13" i="2"/>
  <c r="I15" i="6"/>
  <c r="I16" i="6"/>
  <c r="I17" i="6"/>
  <c r="I18" i="6"/>
  <c r="I32" i="6"/>
  <c r="I31" i="6"/>
  <c r="I30" i="6"/>
  <c r="I29" i="6"/>
  <c r="I28" i="6"/>
  <c r="I27" i="6"/>
  <c r="I26" i="6"/>
  <c r="I25" i="6"/>
  <c r="I24" i="6"/>
  <c r="I23" i="6"/>
  <c r="I22" i="6"/>
  <c r="I21" i="6"/>
  <c r="I20" i="6"/>
  <c r="I19" i="6"/>
  <c r="G37" i="2"/>
  <c r="G36" i="2"/>
  <c r="G35" i="2"/>
  <c r="G34" i="2"/>
  <c r="G33" i="2"/>
  <c r="G36" i="6"/>
  <c r="G35" i="6"/>
  <c r="G34" i="6"/>
  <c r="G37" i="6"/>
  <c r="G33" i="6"/>
  <c r="J31" i="6"/>
  <c r="J30" i="6"/>
  <c r="J29" i="6"/>
  <c r="J28" i="6"/>
  <c r="J27" i="6"/>
  <c r="J26" i="6"/>
  <c r="J25" i="6"/>
  <c r="J24" i="6"/>
  <c r="J23" i="6"/>
  <c r="J22" i="6"/>
  <c r="J21" i="6"/>
  <c r="J20" i="6"/>
  <c r="J19" i="6"/>
  <c r="J18" i="6"/>
  <c r="J17" i="6"/>
  <c r="J16" i="6"/>
  <c r="J15" i="6"/>
  <c r="J14" i="6"/>
  <c r="I14" i="6"/>
  <c r="J13" i="6"/>
  <c r="I13" i="6"/>
  <c r="J32" i="2"/>
  <c r="J31" i="2"/>
  <c r="J30" i="2"/>
  <c r="J29" i="2"/>
  <c r="J28" i="2"/>
  <c r="J27" i="2"/>
  <c r="J26" i="2"/>
  <c r="J25" i="2"/>
  <c r="J24" i="2"/>
  <c r="J23" i="2"/>
  <c r="J22" i="2"/>
  <c r="J21" i="2"/>
  <c r="J20" i="2"/>
  <c r="J19" i="2"/>
  <c r="J18" i="2"/>
  <c r="J17" i="2"/>
  <c r="J16" i="2"/>
  <c r="J15" i="2"/>
  <c r="J14" i="2"/>
  <c r="J13" i="2"/>
  <c r="I35" i="6" l="1"/>
  <c r="J34" i="6"/>
  <c r="I34" i="6"/>
  <c r="I37" i="2"/>
  <c r="J36" i="2"/>
  <c r="J34" i="2"/>
  <c r="J37" i="2"/>
  <c r="I36" i="2"/>
  <c r="J35" i="2"/>
  <c r="I33" i="2"/>
  <c r="J33" i="2"/>
  <c r="I35" i="2"/>
  <c r="I34" i="2"/>
  <c r="I36" i="6"/>
  <c r="I37" i="6"/>
  <c r="J35" i="6"/>
  <c r="I33" i="6"/>
  <c r="J37" i="6"/>
  <c r="J36" i="6"/>
  <c r="J33" i="6"/>
</calcChain>
</file>

<file path=xl/sharedStrings.xml><?xml version="1.0" encoding="utf-8"?>
<sst xmlns="http://schemas.openxmlformats.org/spreadsheetml/2006/main" count="91" uniqueCount="52">
  <si>
    <t>Cycle Number</t>
  </si>
  <si>
    <t>Average</t>
  </si>
  <si>
    <t xml:space="preserve">Field Notes: </t>
  </si>
  <si>
    <t>Intersection:</t>
  </si>
  <si>
    <t>Date:</t>
  </si>
  <si>
    <t>5.00 to 5.45 pm</t>
  </si>
  <si>
    <t>(veh)</t>
  </si>
  <si>
    <t>H</t>
  </si>
  <si>
    <t>M</t>
  </si>
  <si>
    <t>S</t>
  </si>
  <si>
    <t>98th percentile</t>
  </si>
  <si>
    <t>95th percentile</t>
  </si>
  <si>
    <t>90th percentile</t>
  </si>
  <si>
    <t>85th percentile</t>
  </si>
  <si>
    <t>Time:</t>
  </si>
  <si>
    <t>Back of Queue</t>
  </si>
  <si>
    <t xml:space="preserve">Ferntree Gully Road / Scoresby Road, Lane 6 - Eastbound Through </t>
  </si>
  <si>
    <t>Queue at Start of 
RED</t>
  </si>
  <si>
    <r>
      <t>N</t>
    </r>
    <r>
      <rPr>
        <b/>
        <vertAlign val="subscript"/>
        <sz val="11"/>
        <color theme="3"/>
        <rFont val="Calibri"/>
        <family val="2"/>
        <scheme val="minor"/>
      </rPr>
      <t>i</t>
    </r>
  </si>
  <si>
    <r>
      <t>N</t>
    </r>
    <r>
      <rPr>
        <b/>
        <vertAlign val="subscript"/>
        <sz val="11"/>
        <color theme="3"/>
        <rFont val="Calibri"/>
        <family val="2"/>
        <scheme val="minor"/>
      </rPr>
      <t>r</t>
    </r>
  </si>
  <si>
    <r>
      <t>N</t>
    </r>
    <r>
      <rPr>
        <b/>
        <vertAlign val="subscript"/>
        <sz val="11"/>
        <color theme="3"/>
        <rFont val="Calibri"/>
        <family val="2"/>
        <scheme val="minor"/>
      </rPr>
      <t>g</t>
    </r>
  </si>
  <si>
    <r>
      <t>N</t>
    </r>
    <r>
      <rPr>
        <b/>
        <vertAlign val="subscript"/>
        <sz val="11"/>
        <color theme="3"/>
        <rFont val="Calibri"/>
        <family val="2"/>
        <scheme val="minor"/>
      </rPr>
      <t>b</t>
    </r>
  </si>
  <si>
    <r>
      <t>N</t>
    </r>
    <r>
      <rPr>
        <b/>
        <vertAlign val="subscript"/>
        <sz val="11"/>
        <color theme="3"/>
        <rFont val="Calibri"/>
        <family val="2"/>
        <scheme val="minor"/>
      </rPr>
      <t>o</t>
    </r>
  </si>
  <si>
    <t>Back of 
Queue 
Count</t>
  </si>
  <si>
    <t>QUEUE SURVEY</t>
  </si>
  <si>
    <t>Copyright  Akcelik &amp; Associates Pty Ltd 2000-2021</t>
  </si>
  <si>
    <t>Queue at Start of 
GREEN / GAP</t>
  </si>
  <si>
    <t>Overflow Queue 
(at the End 
of Green)</t>
  </si>
  <si>
    <t>Cycle Start Time (start of Red)</t>
  </si>
  <si>
    <t xml:space="preserve">For Back of Queue and Queue at Start of Green / Start of Gap </t>
  </si>
  <si>
    <t>QUEUE SURVEY FORM</t>
  </si>
  <si>
    <t>QUEUE SURVEY EXAMPLE</t>
  </si>
  <si>
    <t>CONTACT</t>
  </si>
  <si>
    <t>For all technical support, sales support and general enquiries:</t>
  </si>
  <si>
    <t>support.sidrasolutions.com</t>
  </si>
  <si>
    <t>For information on the SIDRA INTERSECTION software:</t>
  </si>
  <si>
    <t>www.sidrasolutions.com</t>
  </si>
  <si>
    <t>DISCLAIMER</t>
  </si>
  <si>
    <t xml:space="preserve">The users should apply their own judgement and skills when using this  application.  Although the information contained in this application is considered accurate, no warranties or guarantees thereto are given.  Whilst the authors have made every effort to ensure that the information in this application is correct at the time of release, Akcelik &amp; Associates Pty Ltd, save for any statutory liability which cannot be excluded, excludes all liability for loss or damage (whether arising under contract, tort, statute or otherwise) suffered by any person relying upon the information contained in this application. Any such statutory liability is reduced to the full extent lawful.  </t>
  </si>
  <si>
    <t>INTRODUCTION</t>
  </si>
  <si>
    <t>VERSION HISTORY</t>
  </si>
  <si>
    <t xml:space="preserve">The first release.  </t>
  </si>
  <si>
    <t>SIDRA_QUEUE-SURVEY.xlsx</t>
  </si>
  <si>
    <t xml:space="preserve">Introduction sheet updated. </t>
  </si>
  <si>
    <t>CITATION</t>
  </si>
  <si>
    <t>Figure 1 - Back of Queue and Queue at Start of Green at a Signalised Intersection</t>
  </si>
  <si>
    <t>Figure 2 - Back of Queue and Queue at Start of Gap at an Unsignalised Intersection</t>
  </si>
  <si>
    <r>
      <t xml:space="preserve">This </t>
    </r>
    <r>
      <rPr>
        <b/>
        <sz val="10"/>
        <color theme="1" tint="0.249977111117893"/>
        <rFont val="Arial"/>
        <family val="2"/>
      </rPr>
      <t>SIDRA QUEUE SURVEY</t>
    </r>
    <r>
      <rPr>
        <sz val="10"/>
        <color theme="1" tint="0.249977111117893"/>
        <rFont val="Arial"/>
        <family val="2"/>
      </rPr>
      <t xml:space="preserve"> Excel application (SIDRA_QUEUE-SURVEY.xlsx) presents a method for field surveys of </t>
    </r>
    <r>
      <rPr>
        <b/>
        <sz val="10"/>
        <color theme="1" tint="0.249977111117893"/>
        <rFont val="Arial"/>
        <family val="2"/>
      </rPr>
      <t>Back of Queue</t>
    </r>
    <r>
      <rPr>
        <sz val="10"/>
        <color theme="1" tint="0.249977111117893"/>
        <rFont val="Arial"/>
        <family val="2"/>
      </rPr>
      <t xml:space="preserve"> and </t>
    </r>
    <r>
      <rPr>
        <b/>
        <sz val="10"/>
        <color theme="1" tint="0.249977111117893"/>
        <rFont val="Arial"/>
        <family val="2"/>
      </rPr>
      <t>Queue at Start of Green</t>
    </r>
    <r>
      <rPr>
        <sz val="10"/>
        <color theme="1" tint="0.249977111117893"/>
        <rFont val="Arial"/>
        <family val="2"/>
      </rPr>
      <t xml:space="preserve"> or </t>
    </r>
    <r>
      <rPr>
        <b/>
        <sz val="10"/>
        <color theme="1" tint="0.249977111117893"/>
        <rFont val="Arial"/>
        <family val="2"/>
      </rPr>
      <t>Queue at Start of Gap</t>
    </r>
    <r>
      <rPr>
        <sz val="10"/>
        <color theme="1" tint="0.249977111117893"/>
        <rFont val="Arial"/>
        <family val="2"/>
      </rPr>
      <t xml:space="preserve"> for signalised and unsignalised intersections, interchanges and pedestrian crossings.  Queue at Start of Gap is for roundabouts, sign-controlled intersections and pedestrian crossings. This application includes </t>
    </r>
    <r>
      <rPr>
        <b/>
        <sz val="10"/>
        <color theme="1" tint="0.249977111117893"/>
        <rFont val="Arial"/>
        <family val="2"/>
      </rPr>
      <t>Queue Survey FORM</t>
    </r>
    <r>
      <rPr>
        <sz val="10"/>
        <color theme="1" tint="0.249977111117893"/>
        <rFont val="Arial"/>
        <family val="2"/>
      </rPr>
      <t xml:space="preserve"> and </t>
    </r>
    <r>
      <rPr>
        <b/>
        <sz val="10"/>
        <color theme="1" tint="0.249977111117893"/>
        <rFont val="Arial"/>
        <family val="2"/>
      </rPr>
      <t>Queue Survey EXAMPLE</t>
    </r>
    <r>
      <rPr>
        <sz val="10"/>
        <color theme="1" tint="0.249977111117893"/>
        <rFont val="Arial"/>
        <family val="2"/>
      </rPr>
      <t xml:space="preserve"> worksheets. 
The Queue at Start of Green at signalised intersections and the Queue at Start of Gap at unsignalised intersections can be more useful for calibration purposes as it is easier to observe than the Back of Queue.  
For model calibration and validation purposes, the queue observation method needs to match the queue estimates given by SIDRA INTERSECTION. </t>
    </r>
    <r>
      <rPr>
        <b/>
        <i/>
        <sz val="10"/>
        <color theme="1" tint="0.249977111117893"/>
        <rFont val="Arial"/>
        <family val="2"/>
      </rPr>
      <t xml:space="preserve">Figures 1 and 2 </t>
    </r>
    <r>
      <rPr>
        <sz val="10"/>
        <color theme="1" tint="0.249977111117893"/>
        <rFont val="Arial"/>
        <family val="2"/>
      </rPr>
      <t xml:space="preserve">below show the basis of this survey method that matches the SIDRA Back of Queue and Queue at Start of Green / Gap models. 
This survey method is recommended for calibration and validation of SIDRA </t>
    </r>
    <r>
      <rPr>
        <b/>
        <sz val="10"/>
        <color theme="1" tint="0.249977111117893"/>
        <rFont val="Arial"/>
        <family val="2"/>
      </rPr>
      <t>average and percentile queue estimates</t>
    </r>
    <r>
      <rPr>
        <sz val="10"/>
        <color theme="1" tint="0.249977111117893"/>
        <rFont val="Arial"/>
        <family val="2"/>
      </rPr>
      <t xml:space="preserve">. Detailed information on queue modelling is included in the SIDRA INTERSECTION User Guide. </t>
    </r>
  </si>
  <si>
    <r>
      <t xml:space="preserve">As seen in </t>
    </r>
    <r>
      <rPr>
        <b/>
        <i/>
        <sz val="10"/>
        <color theme="1" tint="0.249977111117893"/>
        <rFont val="Arial"/>
        <family val="2"/>
      </rPr>
      <t>Figures 1 and 2</t>
    </r>
    <r>
      <rPr>
        <sz val="10"/>
        <color theme="1" tint="0.249977111117893"/>
        <rFont val="Arial"/>
        <family val="2"/>
      </rPr>
      <t xml:space="preserve">, The survey requires recording the </t>
    </r>
    <r>
      <rPr>
        <b/>
        <sz val="10"/>
        <color theme="1" tint="0.249977111117893"/>
        <rFont val="Arial"/>
        <family val="2"/>
      </rPr>
      <t>Queue at Start of Green</t>
    </r>
    <r>
      <rPr>
        <sz val="10"/>
        <color theme="1" tint="0.249977111117893"/>
        <rFont val="Arial"/>
        <family val="2"/>
      </rPr>
      <t xml:space="preserve"> (or at start of gap) and the arrivals at the </t>
    </r>
    <r>
      <rPr>
        <b/>
        <sz val="10"/>
        <color theme="1" tint="0.249977111117893"/>
        <rFont val="Arial"/>
        <family val="2"/>
      </rPr>
      <t>Back of Queue</t>
    </r>
    <r>
      <rPr>
        <sz val="10"/>
        <color theme="1" tint="0.249977111117893"/>
        <rFont val="Arial"/>
        <family val="2"/>
      </rPr>
      <t xml:space="preserve"> during green (or during gap) time every signal cycle (or gap acceptance cycle).  
</t>
    </r>
    <r>
      <rPr>
        <b/>
        <sz val="10"/>
        <color theme="1" tint="0.249977111117893"/>
        <rFont val="Arial"/>
        <family val="2"/>
      </rPr>
      <t>Start of gap</t>
    </r>
    <r>
      <rPr>
        <sz val="10"/>
        <color theme="1" tint="0.249977111117893"/>
        <rFont val="Arial"/>
        <family val="2"/>
      </rPr>
      <t xml:space="preserve"> can be identified as the time when the first vehicle in the queue starts departing  by accepting a gap in the opposing stream. The survey method is applied for individual lanes.
Various other queue length and vehicle counts recorded in the survey form are shown in figures below. In both figures the </t>
    </r>
    <r>
      <rPr>
        <b/>
        <sz val="10"/>
        <color theme="1" tint="0.249977111117893"/>
        <rFont val="Arial"/>
        <family val="2"/>
      </rPr>
      <t>Queue at Start Red (N</t>
    </r>
    <r>
      <rPr>
        <b/>
        <vertAlign val="subscript"/>
        <sz val="10"/>
        <color theme="1" tint="0.249977111117893"/>
        <rFont val="Arial"/>
        <family val="2"/>
      </rPr>
      <t>i</t>
    </r>
    <r>
      <rPr>
        <b/>
        <sz val="10"/>
        <color theme="1" tint="0.249977111117893"/>
        <rFont val="Arial"/>
        <family val="2"/>
      </rPr>
      <t>)</t>
    </r>
    <r>
      <rPr>
        <sz val="10"/>
        <color theme="1" tint="0.249977111117893"/>
        <rFont val="Arial"/>
        <family val="2"/>
      </rPr>
      <t xml:space="preserve"> is zero. The </t>
    </r>
    <r>
      <rPr>
        <b/>
        <sz val="10"/>
        <color theme="1" tint="0.249977111117893"/>
        <rFont val="Arial"/>
        <family val="2"/>
      </rPr>
      <t>Overflow Queue</t>
    </r>
    <r>
      <rPr>
        <sz val="10"/>
        <color theme="1" tint="0.249977111117893"/>
        <rFont val="Arial"/>
        <family val="2"/>
      </rPr>
      <t xml:space="preserve"> </t>
    </r>
    <r>
      <rPr>
        <b/>
        <sz val="10"/>
        <color theme="1" tint="0.249977111117893"/>
        <rFont val="Arial"/>
        <family val="2"/>
      </rPr>
      <t>(N</t>
    </r>
    <r>
      <rPr>
        <b/>
        <vertAlign val="subscript"/>
        <sz val="10"/>
        <color theme="1" tint="0.249977111117893"/>
        <rFont val="Arial"/>
        <family val="2"/>
      </rPr>
      <t>o</t>
    </r>
    <r>
      <rPr>
        <sz val="10"/>
        <color theme="1" tint="0.249977111117893"/>
        <rFont val="Arial"/>
        <family val="2"/>
      </rPr>
      <t xml:space="preserve">) is shown in the figure for unsignalised intersections.  
The </t>
    </r>
    <r>
      <rPr>
        <b/>
        <sz val="10"/>
        <color theme="1" tint="0.249977111117893"/>
        <rFont val="Arial"/>
        <family val="2"/>
      </rPr>
      <t>Back of Queue</t>
    </r>
    <r>
      <rPr>
        <sz val="10"/>
        <color theme="1" tint="0.249977111117893"/>
        <rFont val="Arial"/>
        <family val="2"/>
      </rPr>
      <t xml:space="preserve"> equals the Queue at Start of Green (or Start of Gap) plus the arrivals at the back of queue during the green (gap) time </t>
    </r>
    <r>
      <rPr>
        <b/>
        <sz val="10"/>
        <color theme="1" tint="0.249977111117893"/>
        <rFont val="Arial"/>
        <family val="2"/>
      </rPr>
      <t>(N</t>
    </r>
    <r>
      <rPr>
        <b/>
        <vertAlign val="subscript"/>
        <sz val="10"/>
        <color theme="1" tint="0.249977111117893"/>
        <rFont val="Arial"/>
        <family val="2"/>
      </rPr>
      <t>b</t>
    </r>
    <r>
      <rPr>
        <b/>
        <sz val="10"/>
        <color theme="1" tint="0.249977111117893"/>
        <rFont val="Arial"/>
        <family val="2"/>
      </rPr>
      <t xml:space="preserve"> = N</t>
    </r>
    <r>
      <rPr>
        <b/>
        <vertAlign val="subscript"/>
        <sz val="10"/>
        <color theme="1" tint="0.249977111117893"/>
        <rFont val="Arial"/>
        <family val="2"/>
      </rPr>
      <t>r</t>
    </r>
    <r>
      <rPr>
        <b/>
        <sz val="10"/>
        <color theme="1" tint="0.249977111117893"/>
        <rFont val="Arial"/>
        <family val="2"/>
      </rPr>
      <t xml:space="preserve"> + N</t>
    </r>
    <r>
      <rPr>
        <b/>
        <vertAlign val="subscript"/>
        <sz val="10"/>
        <color theme="1" tint="0.249977111117893"/>
        <rFont val="Arial"/>
        <family val="2"/>
      </rPr>
      <t>g</t>
    </r>
    <r>
      <rPr>
        <b/>
        <sz val="10"/>
        <color theme="1" tint="0.249977111117893"/>
        <rFont val="Arial"/>
        <family val="2"/>
      </rPr>
      <t>)</t>
    </r>
    <r>
      <rPr>
        <sz val="10"/>
        <color theme="1" tint="0.249977111117893"/>
        <rFont val="Arial"/>
        <family val="2"/>
      </rPr>
      <t xml:space="preserve">.  The </t>
    </r>
    <r>
      <rPr>
        <b/>
        <sz val="10"/>
        <color theme="1" tint="0.249977111117893"/>
        <rFont val="Arial"/>
        <family val="2"/>
      </rPr>
      <t>Queue at Start of Green (</t>
    </r>
    <r>
      <rPr>
        <sz val="10"/>
        <color theme="1" tint="0.249977111117893"/>
        <rFont val="Arial"/>
        <family val="2"/>
      </rPr>
      <t>or</t>
    </r>
    <r>
      <rPr>
        <b/>
        <sz val="10"/>
        <color theme="1" tint="0.249977111117893"/>
        <rFont val="Arial"/>
        <family val="2"/>
      </rPr>
      <t xml:space="preserve"> Start of Gap)</t>
    </r>
    <r>
      <rPr>
        <sz val="10"/>
        <color theme="1" tint="0.249977111117893"/>
        <rFont val="Arial"/>
        <family val="2"/>
      </rPr>
      <t xml:space="preserve"> </t>
    </r>
    <r>
      <rPr>
        <b/>
        <sz val="10"/>
        <color theme="1" tint="0.249977111117893"/>
        <rFont val="Arial"/>
        <family val="2"/>
      </rPr>
      <t>(N</t>
    </r>
    <r>
      <rPr>
        <b/>
        <vertAlign val="subscript"/>
        <sz val="10"/>
        <color theme="1" tint="0.249977111117893"/>
        <rFont val="Arial"/>
        <family val="2"/>
      </rPr>
      <t>r</t>
    </r>
    <r>
      <rPr>
        <b/>
        <sz val="10"/>
        <color theme="1" tint="0.249977111117893"/>
        <rFont val="Arial"/>
        <family val="2"/>
      </rPr>
      <t>)</t>
    </r>
    <r>
      <rPr>
        <sz val="10"/>
        <color theme="1" tint="0.249977111117893"/>
        <rFont val="Arial"/>
        <family val="2"/>
      </rPr>
      <t xml:space="preserve"> includes the Initial Overflow Queue from the previous cycle </t>
    </r>
    <r>
      <rPr>
        <b/>
        <sz val="10"/>
        <color theme="1" tint="0.249977111117893"/>
        <rFont val="Arial"/>
        <family val="2"/>
      </rPr>
      <t>(N</t>
    </r>
    <r>
      <rPr>
        <b/>
        <vertAlign val="subscript"/>
        <sz val="10"/>
        <color theme="1" tint="0.249977111117893"/>
        <rFont val="Arial"/>
        <family val="2"/>
      </rPr>
      <t>i</t>
    </r>
    <r>
      <rPr>
        <b/>
        <sz val="10"/>
        <color theme="1" tint="0.249977111117893"/>
        <rFont val="Arial"/>
        <family val="2"/>
      </rPr>
      <t>)</t>
    </r>
    <r>
      <rPr>
        <sz val="10"/>
        <color theme="1" tint="0.249977111117893"/>
        <rFont val="Arial"/>
        <family val="2"/>
      </rPr>
      <t xml:space="preserve">. </t>
    </r>
    <r>
      <rPr>
        <b/>
        <sz val="10"/>
        <color theme="1" tint="0.249977111117893"/>
        <rFont val="Arial"/>
        <family val="2"/>
      </rPr>
      <t>Unqueued vehicles</t>
    </r>
    <r>
      <rPr>
        <sz val="10"/>
        <color theme="1" tint="0.249977111117893"/>
        <rFont val="Arial"/>
        <family val="2"/>
      </rPr>
      <t xml:space="preserve"> arriving and departing during the green period are not included in the survey.  These include </t>
    </r>
    <r>
      <rPr>
        <b/>
        <sz val="10"/>
        <color theme="1" tint="0.249977111117893"/>
        <rFont val="Arial"/>
        <family val="2"/>
      </rPr>
      <t>platooned vehicles</t>
    </r>
    <r>
      <rPr>
        <sz val="10"/>
        <color theme="1" tint="0.249977111117893"/>
        <rFont val="Arial"/>
        <family val="2"/>
      </rPr>
      <t xml:space="preserve"> that are not queued.  It may be difficult </t>
    </r>
    <r>
      <rPr>
        <b/>
        <sz val="10"/>
        <color theme="1" tint="0.249977111117893"/>
        <rFont val="Arial"/>
        <family val="2"/>
      </rPr>
      <t>to decide if a vehicle has joined the back of queue</t>
    </r>
    <r>
      <rPr>
        <sz val="10"/>
        <color theme="1" tint="0.249977111117893"/>
        <rFont val="Arial"/>
        <family val="2"/>
      </rPr>
      <t xml:space="preserve"> when it slows down at the back of queue but keeps a large spacing.  It is better not to include such vehicles in the back of queue count. 
Although it is more difficult due to very short cycles, the survey method is applicable to gap acceptance cycles at unsignalised intersections.</t>
    </r>
  </si>
  <si>
    <t>Copyright  Akcelik &amp; Associates Pty Ltd 2000-2023</t>
  </si>
  <si>
    <t>Updated: 20 November 2023</t>
  </si>
  <si>
    <t>AKÇELIK, R. (2023).  SIDRA Queue Survey (Excel Application SIDRA_QUEUE-SURVEY.xlsx).  
Akcelik and Associates Pty Ltd, Melbourne,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</si>
</sst>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d\-mmm\-yy;@"/>
  </numFmts>
  <fonts count="47">
    <font>
      <sz val="10"/>
      <name val="Arial"/>
    </font>
    <font>
      <sz val="11"/>
      <color theme="1"/>
      <name val="Calibri"/>
      <family val="2"/>
      <scheme val="minor"/>
    </font>
    <font>
      <sz val="11"/>
      <color theme="1"/>
      <name val="Calibri"/>
      <family val="2"/>
      <scheme val="minor"/>
    </font>
    <font>
      <b/>
      <sz val="11"/>
      <name val="Times New Roman"/>
      <family val="1"/>
    </font>
    <font>
      <i/>
      <sz val="11"/>
      <name val="Times New Roman"/>
      <family val="1"/>
    </font>
    <font>
      <b/>
      <sz val="12"/>
      <color indexed="10"/>
      <name val="Times New Roman"/>
      <family val="1"/>
    </font>
    <font>
      <sz val="8"/>
      <name val="Arial"/>
      <family val="2"/>
    </font>
    <font>
      <sz val="18"/>
      <name val="Arial"/>
      <family val="2"/>
    </font>
    <font>
      <b/>
      <sz val="18"/>
      <color indexed="17"/>
      <name val="Arial"/>
      <family val="2"/>
    </font>
    <font>
      <sz val="9"/>
      <name val="Arial"/>
      <family val="2"/>
    </font>
    <font>
      <sz val="8"/>
      <name val="Arial"/>
      <family val="2"/>
    </font>
    <font>
      <b/>
      <sz val="8"/>
      <name val="Arial"/>
      <family val="2"/>
    </font>
    <font>
      <i/>
      <sz val="11"/>
      <color theme="1" tint="0.249977111117893"/>
      <name val="Times New Roman"/>
      <family val="1"/>
    </font>
    <font>
      <b/>
      <sz val="11"/>
      <color theme="3"/>
      <name val="Calibri"/>
      <family val="2"/>
      <scheme val="minor"/>
    </font>
    <font>
      <b/>
      <sz val="20"/>
      <color theme="3"/>
      <name val="Calibri"/>
      <family val="2"/>
      <scheme val="minor"/>
    </font>
    <font>
      <b/>
      <sz val="12"/>
      <color theme="3"/>
      <name val="Symbol"/>
      <family val="1"/>
      <charset val="2"/>
    </font>
    <font>
      <b/>
      <sz val="12"/>
      <color theme="3"/>
      <name val="Calibri"/>
      <family val="2"/>
      <scheme val="minor"/>
    </font>
    <font>
      <sz val="11"/>
      <color theme="3"/>
      <name val="Calibri"/>
      <family val="2"/>
      <scheme val="minor"/>
    </font>
    <font>
      <sz val="10"/>
      <name val="Calibri"/>
      <family val="2"/>
      <scheme val="minor"/>
    </font>
    <font>
      <b/>
      <sz val="18"/>
      <color theme="3"/>
      <name val="Calibri"/>
      <family val="2"/>
      <scheme val="minor"/>
    </font>
    <font>
      <b/>
      <vertAlign val="subscript"/>
      <sz val="11"/>
      <color theme="3"/>
      <name val="Calibri"/>
      <family val="2"/>
      <scheme val="minor"/>
    </font>
    <font>
      <i/>
      <sz val="11"/>
      <name val="Calibri"/>
      <family val="2"/>
      <scheme val="minor"/>
    </font>
    <font>
      <sz val="11"/>
      <name val="Calibri"/>
      <family val="2"/>
      <scheme val="minor"/>
    </font>
    <font>
      <b/>
      <sz val="12"/>
      <color theme="1" tint="0.34998626667073579"/>
      <name val="Calibri"/>
      <family val="2"/>
      <scheme val="minor"/>
    </font>
    <font>
      <i/>
      <sz val="11"/>
      <color theme="1" tint="0.249977111117893"/>
      <name val="Calibri"/>
      <family val="2"/>
      <scheme val="minor"/>
    </font>
    <font>
      <b/>
      <sz val="11"/>
      <color theme="1" tint="0.14999847407452621"/>
      <name val="Calibri"/>
      <family val="2"/>
      <scheme val="minor"/>
    </font>
    <font>
      <b/>
      <sz val="16"/>
      <color theme="3"/>
      <name val="Calibri"/>
      <family val="2"/>
      <scheme val="minor"/>
    </font>
    <font>
      <sz val="10"/>
      <color theme="1"/>
      <name val="Arial"/>
      <family val="2"/>
    </font>
    <font>
      <sz val="10"/>
      <name val="Geneva"/>
    </font>
    <font>
      <b/>
      <sz val="14"/>
      <color theme="3"/>
      <name val="Arial"/>
      <family val="2"/>
    </font>
    <font>
      <b/>
      <sz val="12"/>
      <color indexed="12"/>
      <name val="Arial"/>
      <family val="2"/>
    </font>
    <font>
      <sz val="10"/>
      <color theme="1" tint="0.249977111117893"/>
      <name val="Arial"/>
      <family val="2"/>
    </font>
    <font>
      <b/>
      <sz val="10"/>
      <color theme="1" tint="0.249977111117893"/>
      <name val="Arial"/>
      <family val="2"/>
    </font>
    <font>
      <sz val="10"/>
      <color indexed="8"/>
      <name val="Arial"/>
      <family val="2"/>
    </font>
    <font>
      <b/>
      <sz val="12"/>
      <color theme="3"/>
      <name val="Arial"/>
      <family val="2"/>
    </font>
    <font>
      <sz val="10"/>
      <name val="Arial"/>
      <family val="2"/>
    </font>
    <font>
      <b/>
      <sz val="10"/>
      <name val="Arial"/>
      <family val="2"/>
    </font>
    <font>
      <b/>
      <sz val="11"/>
      <color theme="3"/>
      <name val="Arial"/>
      <family val="2"/>
    </font>
    <font>
      <sz val="11"/>
      <name val="Arial"/>
      <family val="2"/>
    </font>
    <font>
      <b/>
      <sz val="10"/>
      <color rgb="FF659B29"/>
      <name val="Arial"/>
      <family val="2"/>
    </font>
    <font>
      <u/>
      <sz val="10"/>
      <color indexed="12"/>
      <name val="Arial"/>
      <family val="2"/>
    </font>
    <font>
      <u/>
      <sz val="11"/>
      <color indexed="12"/>
      <name val="Arial"/>
      <family val="2"/>
    </font>
    <font>
      <b/>
      <sz val="10"/>
      <name val="Geneva"/>
    </font>
    <font>
      <b/>
      <sz val="11"/>
      <name val="Arial"/>
      <family val="2"/>
    </font>
    <font>
      <b/>
      <vertAlign val="subscript"/>
      <sz val="10"/>
      <color theme="1" tint="0.249977111117893"/>
      <name val="Arial"/>
      <family val="2"/>
    </font>
    <font>
      <b/>
      <sz val="10"/>
      <color rgb="FFC00000"/>
      <name val="Arial"/>
      <family val="2"/>
    </font>
    <font>
      <b/>
      <i/>
      <sz val="10"/>
      <color theme="1" tint="0.249977111117893"/>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DC"/>
        <bgColor indexed="64"/>
      </patternFill>
    </fill>
    <fill>
      <patternFill patternType="solid">
        <fgColor theme="0" tint="-0.14999847407452621"/>
        <bgColor indexed="64"/>
      </patternFill>
    </fill>
    <fill>
      <patternFill patternType="solid">
        <fgColor rgb="FFF0FAFA"/>
        <bgColor indexed="64"/>
      </patternFill>
    </fill>
    <fill>
      <patternFill patternType="solid">
        <fgColor rgb="FFF0FAEB"/>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bottom/>
      <diagonal/>
    </border>
    <border>
      <left/>
      <right/>
      <top/>
      <bottom style="dashed">
        <color auto="1"/>
      </bottom>
      <diagonal/>
    </border>
    <border>
      <left/>
      <right/>
      <top style="dashed">
        <color auto="1"/>
      </top>
      <bottom style="dashed">
        <color auto="1"/>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medium">
        <color theme="1" tint="0.34998626667073579"/>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xf numFmtId="0" fontId="10" fillId="0" borderId="0"/>
    <xf numFmtId="0" fontId="28" fillId="0" borderId="0"/>
    <xf numFmtId="0" fontId="2" fillId="0" borderId="0"/>
    <xf numFmtId="0" fontId="40" fillId="0" borderId="0" applyNumberFormat="0" applyFill="0" applyBorder="0" applyAlignment="0" applyProtection="0">
      <alignment vertical="top"/>
      <protection locked="0"/>
    </xf>
    <xf numFmtId="0" fontId="1" fillId="0" borderId="0"/>
  </cellStyleXfs>
  <cellXfs count="156">
    <xf numFmtId="0" fontId="0" fillId="0" borderId="0" xfId="0"/>
    <xf numFmtId="0" fontId="0" fillId="0" borderId="0" xfId="0" applyAlignment="1">
      <alignment vertical="center"/>
    </xf>
    <xf numFmtId="0" fontId="0" fillId="2" borderId="0" xfId="0" applyFill="1" applyAlignment="1">
      <alignment vertical="center"/>
    </xf>
    <xf numFmtId="0" fontId="3" fillId="2" borderId="0" xfId="0" applyFont="1" applyFill="1" applyAlignment="1">
      <alignment horizontal="left" vertical="center"/>
    </xf>
    <xf numFmtId="0" fontId="7" fillId="0" borderId="0" xfId="0" applyFont="1" applyAlignment="1">
      <alignment vertical="center"/>
    </xf>
    <xf numFmtId="0" fontId="11" fillId="0" borderId="0" xfId="1" applyFont="1" applyAlignment="1">
      <alignment horizontal="center" vertical="center"/>
    </xf>
    <xf numFmtId="0" fontId="10" fillId="0" borderId="0" xfId="1" applyAlignment="1">
      <alignment horizontal="center" vertical="center"/>
    </xf>
    <xf numFmtId="0" fontId="0" fillId="3" borderId="0" xfId="0" applyFill="1" applyAlignment="1">
      <alignment vertical="center"/>
    </xf>
    <xf numFmtId="0" fontId="7" fillId="3" borderId="0" xfId="0" applyFont="1" applyFill="1" applyAlignment="1">
      <alignment vertical="center"/>
    </xf>
    <xf numFmtId="0" fontId="11" fillId="3" borderId="0" xfId="1" applyFont="1" applyFill="1" applyAlignment="1">
      <alignment horizontal="center" vertical="center"/>
    </xf>
    <xf numFmtId="0" fontId="5" fillId="2" borderId="0" xfId="0" applyFont="1" applyFill="1" applyAlignment="1">
      <alignment horizontal="left" vertical="center"/>
    </xf>
    <xf numFmtId="0" fontId="10" fillId="3" borderId="0" xfId="1" applyFill="1" applyAlignment="1">
      <alignment horizontal="center" vertical="center"/>
    </xf>
    <xf numFmtId="164" fontId="11" fillId="2" borderId="0" xfId="1" applyNumberFormat="1" applyFont="1" applyFill="1" applyAlignment="1">
      <alignment horizontal="center" vertical="center"/>
    </xf>
    <xf numFmtId="0" fontId="9"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horizontal="left" vertical="center"/>
    </xf>
    <xf numFmtId="0" fontId="19" fillId="2"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vertical="center"/>
    </xf>
    <xf numFmtId="0" fontId="3" fillId="3" borderId="0" xfId="0" applyFont="1" applyFill="1" applyAlignment="1">
      <alignment horizontal="left" vertical="center"/>
    </xf>
    <xf numFmtId="0" fontId="19" fillId="3" borderId="0" xfId="0" applyFont="1" applyFill="1" applyAlignment="1">
      <alignment horizontal="lef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13" fillId="7" borderId="1"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xf>
    <xf numFmtId="0" fontId="13" fillId="7" borderId="4" xfId="1" applyFont="1" applyFill="1" applyBorder="1" applyAlignment="1">
      <alignment horizontal="center" vertical="center"/>
    </xf>
    <xf numFmtId="0" fontId="13" fillId="7" borderId="18" xfId="1" applyFont="1" applyFill="1" applyBorder="1" applyAlignment="1">
      <alignment horizontal="center" vertical="center"/>
    </xf>
    <xf numFmtId="0" fontId="13" fillId="7" borderId="14" xfId="1" applyFont="1" applyFill="1" applyBorder="1" applyAlignment="1">
      <alignment horizontal="center" vertical="center"/>
    </xf>
    <xf numFmtId="0" fontId="13" fillId="7" borderId="13" xfId="1" applyFont="1" applyFill="1" applyBorder="1" applyAlignment="1">
      <alignment horizontal="center" vertical="center"/>
    </xf>
    <xf numFmtId="0" fontId="13" fillId="6" borderId="29" xfId="1" applyFont="1" applyFill="1" applyBorder="1" applyAlignment="1">
      <alignment horizontal="center" vertical="center"/>
    </xf>
    <xf numFmtId="0" fontId="13" fillId="6" borderId="3" xfId="1" applyFont="1" applyFill="1" applyBorder="1" applyAlignment="1">
      <alignment horizontal="center" vertical="center"/>
    </xf>
    <xf numFmtId="0" fontId="13" fillId="6" borderId="5" xfId="1" applyFont="1" applyFill="1" applyBorder="1" applyAlignment="1">
      <alignment horizontal="center" vertical="center"/>
    </xf>
    <xf numFmtId="164" fontId="13" fillId="6" borderId="25" xfId="1" applyNumberFormat="1" applyFont="1" applyFill="1" applyBorder="1" applyAlignment="1">
      <alignment horizontal="center" vertical="center"/>
    </xf>
    <xf numFmtId="164" fontId="17" fillId="6" borderId="25" xfId="1" applyNumberFormat="1" applyFont="1" applyFill="1" applyBorder="1" applyAlignment="1">
      <alignment horizontal="center" vertical="center"/>
    </xf>
    <xf numFmtId="164" fontId="13" fillId="6" borderId="1" xfId="1" applyNumberFormat="1" applyFont="1" applyFill="1" applyBorder="1" applyAlignment="1">
      <alignment horizontal="center" vertical="center"/>
    </xf>
    <xf numFmtId="164" fontId="17" fillId="6" borderId="1" xfId="1" applyNumberFormat="1" applyFont="1" applyFill="1" applyBorder="1" applyAlignment="1">
      <alignment horizontal="center" vertical="center"/>
    </xf>
    <xf numFmtId="0" fontId="13" fillId="7" borderId="35" xfId="1" applyFont="1" applyFill="1" applyBorder="1" applyAlignment="1">
      <alignment horizontal="left" vertical="center" indent="1"/>
    </xf>
    <xf numFmtId="0" fontId="13" fillId="7" borderId="27" xfId="1" applyFont="1" applyFill="1" applyBorder="1" applyAlignment="1">
      <alignment horizontal="center" vertical="center"/>
    </xf>
    <xf numFmtId="0" fontId="13" fillId="7" borderId="10" xfId="1" applyFont="1" applyFill="1" applyBorder="1" applyAlignment="1">
      <alignment horizontal="center" vertical="center"/>
    </xf>
    <xf numFmtId="0" fontId="13" fillId="7" borderId="11" xfId="1" applyFont="1" applyFill="1" applyBorder="1" applyAlignment="1">
      <alignment horizontal="center" vertical="center"/>
    </xf>
    <xf numFmtId="164" fontId="22" fillId="5" borderId="25" xfId="1" applyNumberFormat="1" applyFont="1" applyFill="1" applyBorder="1" applyAlignment="1">
      <alignment horizontal="center" vertical="center"/>
    </xf>
    <xf numFmtId="164" fontId="17" fillId="5" borderId="25" xfId="1" applyNumberFormat="1" applyFont="1" applyFill="1" applyBorder="1" applyAlignment="1">
      <alignment horizontal="center" vertical="center"/>
    </xf>
    <xf numFmtId="164" fontId="22" fillId="5" borderId="1" xfId="1" applyNumberFormat="1" applyFont="1" applyFill="1" applyBorder="1" applyAlignment="1">
      <alignment horizontal="center" vertical="center"/>
    </xf>
    <xf numFmtId="164" fontId="17" fillId="5" borderId="1" xfId="1" applyNumberFormat="1" applyFont="1" applyFill="1" applyBorder="1" applyAlignment="1">
      <alignment horizontal="center" vertical="center"/>
    </xf>
    <xf numFmtId="0" fontId="21" fillId="6" borderId="30" xfId="1" applyFont="1" applyFill="1" applyBorder="1" applyAlignment="1">
      <alignment horizontal="center" vertical="center"/>
    </xf>
    <xf numFmtId="0" fontId="21" fillId="6" borderId="4" xfId="1" applyFont="1" applyFill="1" applyBorder="1" applyAlignment="1">
      <alignment horizontal="center" vertical="center"/>
    </xf>
    <xf numFmtId="0" fontId="21" fillId="6" borderId="6" xfId="1" applyFont="1" applyFill="1" applyBorder="1" applyAlignment="1">
      <alignment horizontal="center" vertical="center"/>
    </xf>
    <xf numFmtId="0" fontId="25" fillId="7" borderId="26" xfId="1" applyFont="1" applyFill="1" applyBorder="1" applyAlignment="1">
      <alignment horizontal="left" vertical="center" wrapText="1" indent="1"/>
    </xf>
    <xf numFmtId="0" fontId="21" fillId="4" borderId="5" xfId="1" applyFont="1" applyFill="1" applyBorder="1" applyAlignment="1" applyProtection="1">
      <alignment horizontal="center" vertical="center"/>
      <protection locked="0"/>
    </xf>
    <xf numFmtId="0" fontId="21" fillId="4" borderId="28" xfId="1" applyFont="1" applyFill="1" applyBorder="1" applyAlignment="1" applyProtection="1">
      <alignment horizontal="center" vertical="center"/>
      <protection locked="0"/>
    </xf>
    <xf numFmtId="0" fontId="21" fillId="4" borderId="29" xfId="1" applyFont="1" applyFill="1" applyBorder="1" applyAlignment="1" applyProtection="1">
      <alignment horizontal="center" vertical="center"/>
      <protection locked="0"/>
    </xf>
    <xf numFmtId="0" fontId="21" fillId="4" borderId="8" xfId="1" applyFont="1" applyFill="1" applyBorder="1" applyAlignment="1" applyProtection="1">
      <alignment horizontal="center" vertical="center"/>
      <protection locked="0"/>
    </xf>
    <xf numFmtId="0" fontId="21" fillId="4" borderId="3" xfId="1" applyFont="1" applyFill="1" applyBorder="1" applyAlignment="1" applyProtection="1">
      <alignment horizontal="center" vertical="center"/>
      <protection locked="0"/>
    </xf>
    <xf numFmtId="0" fontId="21" fillId="4" borderId="9" xfId="1" applyFont="1" applyFill="1" applyBorder="1" applyAlignment="1" applyProtection="1">
      <alignment horizontal="center" vertical="center"/>
      <protection locked="0"/>
    </xf>
    <xf numFmtId="0" fontId="23" fillId="7" borderId="0" xfId="0" applyFont="1" applyFill="1" applyAlignment="1">
      <alignment vertical="center"/>
    </xf>
    <xf numFmtId="0" fontId="0" fillId="7" borderId="0" xfId="0" applyFill="1" applyAlignment="1">
      <alignment vertical="center"/>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4" fillId="4" borderId="28" xfId="1" applyFont="1" applyFill="1" applyBorder="1" applyAlignment="1">
      <alignment horizontal="center" vertical="center"/>
    </xf>
    <xf numFmtId="0" fontId="4" fillId="4" borderId="29" xfId="1" applyFont="1" applyFill="1" applyBorder="1" applyAlignment="1">
      <alignment horizontal="center" vertical="center"/>
    </xf>
    <xf numFmtId="0" fontId="17" fillId="6" borderId="30"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3" xfId="1" applyFont="1" applyFill="1" applyBorder="1" applyAlignment="1">
      <alignment horizontal="center" vertical="center"/>
    </xf>
    <xf numFmtId="0" fontId="17" fillId="6" borderId="4"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5" xfId="1" applyFont="1" applyFill="1" applyBorder="1" applyAlignment="1">
      <alignment horizontal="center" vertical="center"/>
    </xf>
    <xf numFmtId="0" fontId="17" fillId="6" borderId="6" xfId="1" applyFont="1" applyFill="1" applyBorder="1" applyAlignment="1">
      <alignment horizontal="center" vertical="center"/>
    </xf>
    <xf numFmtId="0" fontId="21" fillId="5" borderId="6" xfId="1" applyFont="1" applyFill="1" applyBorder="1" applyAlignment="1">
      <alignment horizontal="center" vertical="center"/>
    </xf>
    <xf numFmtId="0" fontId="0" fillId="4" borderId="21" xfId="0" applyFill="1" applyBorder="1" applyAlignment="1">
      <alignment vertical="center"/>
    </xf>
    <xf numFmtId="0" fontId="0" fillId="4" borderId="22" xfId="0" applyFill="1" applyBorder="1" applyAlignment="1">
      <alignment vertical="center"/>
    </xf>
    <xf numFmtId="0" fontId="15" fillId="3" borderId="0" xfId="0" applyFont="1" applyFill="1" applyAlignment="1">
      <alignment vertical="center"/>
    </xf>
    <xf numFmtId="0" fontId="14" fillId="2" borderId="0" xfId="0" applyFont="1" applyFill="1" applyAlignment="1">
      <alignment horizontal="left" vertical="center"/>
    </xf>
    <xf numFmtId="0" fontId="26" fillId="2" borderId="0" xfId="0" applyFont="1" applyFill="1" applyAlignment="1">
      <alignment horizontal="left" vertical="center"/>
    </xf>
    <xf numFmtId="0" fontId="2" fillId="3" borderId="0" xfId="3" applyFill="1" applyAlignment="1">
      <alignment vertical="center"/>
    </xf>
    <xf numFmtId="0" fontId="2" fillId="0" borderId="0" xfId="3" applyAlignment="1">
      <alignment vertical="center"/>
    </xf>
    <xf numFmtId="0" fontId="29" fillId="3" borderId="0" xfId="3" applyFont="1" applyFill="1" applyAlignment="1">
      <alignment wrapText="1"/>
    </xf>
    <xf numFmtId="0" fontId="17" fillId="3" borderId="0" xfId="3" applyFont="1" applyFill="1"/>
    <xf numFmtId="0" fontId="17" fillId="0" borderId="0" xfId="3" applyFont="1"/>
    <xf numFmtId="0" fontId="2" fillId="3" borderId="0" xfId="3" applyFill="1"/>
    <xf numFmtId="0" fontId="2" fillId="0" borderId="0" xfId="3"/>
    <xf numFmtId="0" fontId="34" fillId="3" borderId="0" xfId="3" applyFont="1" applyFill="1" applyAlignment="1">
      <alignment horizontal="justify" wrapText="1"/>
    </xf>
    <xf numFmtId="0" fontId="27" fillId="3" borderId="0" xfId="3" applyFont="1" applyFill="1" applyAlignment="1">
      <alignment horizontal="left" wrapText="1" indent="1"/>
    </xf>
    <xf numFmtId="0" fontId="33" fillId="3" borderId="0" xfId="3" applyFont="1" applyFill="1" applyAlignment="1">
      <alignment horizontal="left" wrapText="1" indent="1"/>
    </xf>
    <xf numFmtId="0" fontId="36" fillId="3" borderId="0" xfId="3" applyFont="1" applyFill="1" applyAlignment="1">
      <alignment wrapText="1"/>
    </xf>
    <xf numFmtId="0" fontId="35" fillId="3" borderId="0" xfId="3" applyFont="1" applyFill="1" applyAlignment="1">
      <alignment wrapText="1"/>
    </xf>
    <xf numFmtId="0" fontId="37" fillId="3" borderId="0" xfId="3" applyFont="1" applyFill="1" applyAlignment="1">
      <alignment horizontal="left" wrapText="1" indent="2"/>
    </xf>
    <xf numFmtId="0" fontId="22" fillId="3" borderId="0" xfId="3" applyFont="1" applyFill="1"/>
    <xf numFmtId="0" fontId="22" fillId="0" borderId="0" xfId="3" applyFont="1"/>
    <xf numFmtId="0" fontId="29" fillId="3" borderId="0" xfId="2" applyFont="1" applyFill="1" applyAlignment="1">
      <alignment wrapText="1"/>
    </xf>
    <xf numFmtId="0" fontId="36" fillId="3" borderId="0" xfId="2" applyFont="1" applyFill="1" applyAlignment="1">
      <alignment wrapText="1"/>
    </xf>
    <xf numFmtId="0" fontId="39" fillId="0" borderId="0" xfId="3" applyFont="1" applyAlignment="1">
      <alignment horizontal="left" vertical="center" indent="1"/>
    </xf>
    <xf numFmtId="0" fontId="41" fillId="3" borderId="0" xfId="4" applyFont="1" applyFill="1" applyAlignment="1" applyProtection="1"/>
    <xf numFmtId="0" fontId="34" fillId="3" borderId="0" xfId="2" applyFont="1" applyFill="1" applyAlignment="1">
      <alignment wrapText="1"/>
    </xf>
    <xf numFmtId="0" fontId="31" fillId="3" borderId="38" xfId="2" applyFont="1" applyFill="1" applyBorder="1" applyAlignment="1">
      <alignment horizontal="justify" vertical="center"/>
    </xf>
    <xf numFmtId="0" fontId="42" fillId="3" borderId="0" xfId="2" applyFont="1" applyFill="1"/>
    <xf numFmtId="0" fontId="42" fillId="0" borderId="0" xfId="2" applyFont="1"/>
    <xf numFmtId="0" fontId="0" fillId="3" borderId="0" xfId="0" applyFill="1" applyAlignment="1">
      <alignment horizontal="left" vertical="center" indent="1"/>
    </xf>
    <xf numFmtId="0" fontId="0" fillId="0" borderId="0" xfId="0" applyAlignment="1">
      <alignment horizontal="left" vertical="center" indent="1"/>
    </xf>
    <xf numFmtId="0" fontId="30" fillId="3" borderId="39" xfId="3" applyFont="1" applyFill="1" applyBorder="1" applyAlignment="1">
      <alignment wrapText="1"/>
    </xf>
    <xf numFmtId="0" fontId="1" fillId="3" borderId="0" xfId="5" applyFill="1" applyAlignment="1">
      <alignment vertical="center"/>
    </xf>
    <xf numFmtId="0" fontId="1" fillId="0" borderId="0" xfId="5" applyAlignment="1">
      <alignment vertical="center"/>
    </xf>
    <xf numFmtId="0" fontId="29" fillId="3" borderId="0" xfId="0" applyFont="1" applyFill="1" applyAlignment="1">
      <alignment vertical="center" wrapText="1"/>
    </xf>
    <xf numFmtId="0" fontId="34" fillId="3" borderId="0" xfId="0" applyFont="1" applyFill="1" applyAlignment="1">
      <alignment vertical="center" wrapText="1"/>
    </xf>
    <xf numFmtId="0" fontId="35" fillId="3" borderId="0" xfId="0" applyFont="1" applyFill="1" applyAlignment="1">
      <alignment wrapText="1"/>
    </xf>
    <xf numFmtId="165" fontId="45" fillId="3" borderId="0" xfId="0" applyNumberFormat="1" applyFont="1" applyFill="1" applyAlignment="1">
      <alignment horizontal="left" wrapText="1"/>
    </xf>
    <xf numFmtId="0" fontId="28" fillId="3" borderId="0" xfId="2" applyFill="1"/>
    <xf numFmtId="0" fontId="28" fillId="0" borderId="0" xfId="2"/>
    <xf numFmtId="0" fontId="16" fillId="3" borderId="0" xfId="0" applyFont="1" applyFill="1" applyAlignment="1">
      <alignment horizontal="left" vertical="center"/>
    </xf>
    <xf numFmtId="0" fontId="43" fillId="3" borderId="0" xfId="0" applyFont="1" applyFill="1" applyAlignment="1">
      <alignment vertical="center"/>
    </xf>
    <xf numFmtId="0" fontId="43" fillId="0" borderId="0" xfId="0" applyFont="1" applyAlignment="1">
      <alignment horizontal="left" vertical="center"/>
    </xf>
    <xf numFmtId="0" fontId="38" fillId="3" borderId="37" xfId="5" applyFont="1" applyFill="1" applyBorder="1" applyAlignment="1">
      <alignment vertical="center" wrapText="1"/>
    </xf>
    <xf numFmtId="0" fontId="29" fillId="3" borderId="0" xfId="2" applyFont="1" applyFill="1" applyAlignment="1">
      <alignment vertical="center" wrapText="1"/>
    </xf>
    <xf numFmtId="0" fontId="35" fillId="3" borderId="0" xfId="2" applyFont="1" applyFill="1" applyAlignment="1">
      <alignment vertical="center" wrapText="1"/>
    </xf>
    <xf numFmtId="0" fontId="31" fillId="7" borderId="40" xfId="2" applyFont="1" applyFill="1" applyBorder="1" applyAlignment="1">
      <alignment horizontal="left" vertical="center" wrapText="1"/>
    </xf>
    <xf numFmtId="0" fontId="31" fillId="3" borderId="40" xfId="3" applyFont="1" applyFill="1" applyBorder="1" applyAlignment="1">
      <alignment horizontal="left" vertical="center" wrapText="1"/>
    </xf>
    <xf numFmtId="0" fontId="37" fillId="3" borderId="39" xfId="3" applyFont="1" applyFill="1" applyBorder="1" applyAlignment="1">
      <alignment horizontal="left" wrapText="1" indent="2"/>
    </xf>
    <xf numFmtId="0" fontId="35" fillId="3" borderId="0" xfId="3" applyFont="1" applyFill="1" applyAlignment="1">
      <alignment horizontal="left" wrapText="1" indent="2"/>
    </xf>
    <xf numFmtId="0" fontId="38" fillId="3" borderId="0" xfId="3" applyFont="1" applyFill="1" applyAlignment="1">
      <alignment wrapText="1"/>
    </xf>
    <xf numFmtId="0" fontId="38" fillId="3" borderId="39" xfId="3" applyFont="1" applyFill="1" applyBorder="1" applyAlignment="1">
      <alignment wrapText="1"/>
    </xf>
    <xf numFmtId="0" fontId="35" fillId="3" borderId="0" xfId="3" applyFont="1" applyFill="1" applyAlignment="1">
      <alignment horizontal="left" vertical="center" wrapText="1" indent="2"/>
    </xf>
    <xf numFmtId="0" fontId="28" fillId="3" borderId="38" xfId="2" applyFill="1" applyBorder="1"/>
    <xf numFmtId="0" fontId="14" fillId="2" borderId="0" xfId="0" applyFont="1" applyFill="1" applyAlignment="1">
      <alignment horizontal="left" vertical="center"/>
    </xf>
    <xf numFmtId="0" fontId="16" fillId="3" borderId="0" xfId="0" applyFont="1" applyFill="1" applyAlignment="1">
      <alignment vertical="center"/>
    </xf>
    <xf numFmtId="0" fontId="15" fillId="3" borderId="0" xfId="0" applyFont="1" applyFill="1" applyAlignment="1">
      <alignment vertical="center"/>
    </xf>
    <xf numFmtId="0" fontId="13" fillId="6" borderId="23" xfId="1" applyFont="1" applyFill="1" applyBorder="1" applyAlignment="1">
      <alignment horizontal="right" vertical="center" indent="1"/>
    </xf>
    <xf numFmtId="0" fontId="13" fillId="6" borderId="19" xfId="1" applyFont="1" applyFill="1" applyBorder="1" applyAlignment="1">
      <alignment horizontal="right" vertical="center" indent="1"/>
    </xf>
    <xf numFmtId="0" fontId="13" fillId="6" borderId="7" xfId="1" applyFont="1" applyFill="1" applyBorder="1" applyAlignment="1">
      <alignment horizontal="right" vertical="center" indent="1"/>
    </xf>
    <xf numFmtId="0" fontId="13" fillId="7" borderId="26" xfId="1" applyFont="1" applyFill="1" applyBorder="1" applyAlignment="1">
      <alignment horizontal="left" vertical="center" wrapText="1" indent="1"/>
    </xf>
    <xf numFmtId="0" fontId="13" fillId="7" borderId="31" xfId="1" applyFont="1" applyFill="1" applyBorder="1" applyAlignment="1">
      <alignment horizontal="center" vertical="center" wrapText="1"/>
    </xf>
    <xf numFmtId="0" fontId="13" fillId="7" borderId="32" xfId="1" applyFont="1" applyFill="1" applyBorder="1" applyAlignment="1">
      <alignment horizontal="center" vertical="center" wrapText="1"/>
    </xf>
    <xf numFmtId="0" fontId="13" fillId="7" borderId="33" xfId="1" applyFont="1" applyFill="1" applyBorder="1" applyAlignment="1">
      <alignment horizontal="center" vertical="center" wrapText="1"/>
    </xf>
    <xf numFmtId="0" fontId="13" fillId="7" borderId="34" xfId="1" applyFont="1" applyFill="1" applyBorder="1" applyAlignment="1">
      <alignment horizontal="center" vertical="center" wrapText="1"/>
    </xf>
    <xf numFmtId="0" fontId="13" fillId="7" borderId="19" xfId="1" applyFont="1" applyFill="1" applyBorder="1" applyAlignment="1">
      <alignment horizontal="center" vertical="center" wrapText="1"/>
    </xf>
    <xf numFmtId="0" fontId="13" fillId="7" borderId="7" xfId="1" applyFont="1" applyFill="1" applyBorder="1" applyAlignment="1">
      <alignment horizontal="center" vertical="center" wrapText="1"/>
    </xf>
    <xf numFmtId="0" fontId="13" fillId="6" borderId="20" xfId="1" applyFont="1" applyFill="1" applyBorder="1" applyAlignment="1">
      <alignment horizontal="right" vertical="center" indent="1"/>
    </xf>
    <xf numFmtId="0" fontId="13" fillId="6" borderId="0" xfId="1" applyFont="1" applyFill="1" applyAlignment="1">
      <alignment horizontal="right" vertical="center" indent="1"/>
    </xf>
    <xf numFmtId="0" fontId="13" fillId="6" borderId="24" xfId="1" applyFont="1" applyFill="1" applyBorder="1" applyAlignment="1">
      <alignment horizontal="right" vertical="center" indent="1"/>
    </xf>
    <xf numFmtId="0" fontId="21" fillId="4" borderId="16" xfId="1" applyFont="1" applyFill="1" applyBorder="1" applyAlignment="1" applyProtection="1">
      <alignment horizontal="left" vertical="center" indent="1"/>
      <protection locked="0"/>
    </xf>
    <xf numFmtId="0" fontId="21" fillId="4" borderId="17" xfId="1" applyFont="1" applyFill="1" applyBorder="1" applyAlignment="1" applyProtection="1">
      <alignment horizontal="left" vertical="center" indent="1"/>
      <protection locked="0"/>
    </xf>
    <xf numFmtId="0" fontId="13" fillId="7" borderId="15" xfId="1" applyFont="1" applyFill="1" applyBorder="1" applyAlignment="1">
      <alignment horizontal="left" vertical="center" indent="1"/>
    </xf>
    <xf numFmtId="0" fontId="13" fillId="7" borderId="16" xfId="1" applyFont="1" applyFill="1" applyBorder="1" applyAlignment="1">
      <alignment horizontal="left" vertical="center" indent="1"/>
    </xf>
    <xf numFmtId="0" fontId="13" fillId="7" borderId="12" xfId="1" applyFont="1" applyFill="1" applyBorder="1" applyAlignment="1">
      <alignment horizontal="left" vertical="center" indent="1"/>
    </xf>
    <xf numFmtId="0" fontId="13" fillId="7" borderId="36" xfId="1" applyFont="1" applyFill="1" applyBorder="1" applyAlignment="1">
      <alignment horizontal="left" vertical="center" indent="1"/>
    </xf>
    <xf numFmtId="0" fontId="24" fillId="4" borderId="9" xfId="1" applyFont="1" applyFill="1" applyBorder="1" applyAlignment="1" applyProtection="1">
      <alignment horizontal="left" vertical="center" indent="1"/>
      <protection locked="0"/>
    </xf>
    <xf numFmtId="0" fontId="24" fillId="4" borderId="6" xfId="1" applyFont="1" applyFill="1" applyBorder="1" applyAlignment="1" applyProtection="1">
      <alignment horizontal="left" vertical="center" indent="1"/>
      <protection locked="0"/>
    </xf>
    <xf numFmtId="14" fontId="21" fillId="4" borderId="9" xfId="1" applyNumberFormat="1" applyFont="1" applyFill="1" applyBorder="1" applyAlignment="1" applyProtection="1">
      <alignment horizontal="left" vertical="center" indent="1"/>
      <protection locked="0"/>
    </xf>
    <xf numFmtId="14" fontId="21" fillId="4" borderId="5" xfId="1" applyNumberFormat="1" applyFont="1" applyFill="1" applyBorder="1" applyAlignment="1" applyProtection="1">
      <alignment horizontal="left" vertical="center" indent="1"/>
      <protection locked="0"/>
    </xf>
    <xf numFmtId="14" fontId="21" fillId="4" borderId="36" xfId="1" applyNumberFormat="1" applyFont="1" applyFill="1" applyBorder="1" applyAlignment="1" applyProtection="1">
      <alignment horizontal="left" vertical="center" indent="1"/>
      <protection locked="0"/>
    </xf>
    <xf numFmtId="0" fontId="4" fillId="4" borderId="16" xfId="1" applyFont="1" applyFill="1" applyBorder="1" applyAlignment="1">
      <alignment horizontal="left" vertical="center" indent="1"/>
    </xf>
    <xf numFmtId="0" fontId="4" fillId="4" borderId="17" xfId="1" applyFont="1" applyFill="1" applyBorder="1" applyAlignment="1">
      <alignment horizontal="left" vertical="center" indent="1"/>
    </xf>
    <xf numFmtId="14" fontId="4" fillId="4" borderId="9" xfId="1" applyNumberFormat="1" applyFont="1" applyFill="1" applyBorder="1" applyAlignment="1">
      <alignment horizontal="left" vertical="center" indent="1"/>
    </xf>
    <xf numFmtId="14" fontId="4" fillId="4" borderId="5" xfId="1" applyNumberFormat="1" applyFont="1" applyFill="1" applyBorder="1" applyAlignment="1">
      <alignment horizontal="left" vertical="center" indent="1"/>
    </xf>
    <xf numFmtId="14" fontId="4" fillId="4" borderId="36" xfId="1" applyNumberFormat="1" applyFont="1" applyFill="1" applyBorder="1" applyAlignment="1">
      <alignment horizontal="left" vertical="center" indent="1"/>
    </xf>
    <xf numFmtId="0" fontId="12" fillId="4" borderId="9" xfId="1" applyFont="1" applyFill="1" applyBorder="1" applyAlignment="1">
      <alignment horizontal="left" vertical="center" indent="1"/>
    </xf>
    <xf numFmtId="0" fontId="12" fillId="4" borderId="6" xfId="1" applyFont="1" applyFill="1" applyBorder="1" applyAlignment="1">
      <alignment horizontal="left" vertical="center" indent="1"/>
    </xf>
  </cellXfs>
  <cellStyles count="6">
    <cellStyle name="Hyperlink" xfId="4" builtinId="8"/>
    <cellStyle name="Normal" xfId="0" builtinId="0"/>
    <cellStyle name="Normal 2" xfId="1" xr:uid="{6CFCCFFB-67C9-4B22-BF21-5326EC1D1A80}"/>
    <cellStyle name="Normal 3" xfId="3" xr:uid="{21DEB340-95B8-46B2-A9FE-D45233CB18B3}"/>
    <cellStyle name="Normal 3 2" xfId="5" xr:uid="{39E9CEFC-4DA7-4ADB-A112-E1FD3F0C1143}"/>
    <cellStyle name="Normal_TRL_Linear_CAPACITY_ Model" xfId="2" xr:uid="{576404F5-6994-4569-AD16-593DAC4C3100}"/>
  </cellStyles>
  <dxfs count="0"/>
  <tableStyles count="0" defaultTableStyle="TableStyleMedium9" defaultPivotStyle="PivotStyleLight16"/>
  <colors>
    <mruColors>
      <color rgb="FFF0FAEB"/>
      <color rgb="FFFFFFDC"/>
      <color rgb="FFEBF5F1"/>
      <color rgb="FFEBF9F1"/>
      <color rgb="FFF0FAE6"/>
      <color rgb="FFFAFAFA"/>
      <color rgb="FFF1F5E7"/>
      <color rgb="FFF0FAFA"/>
      <color rgb="FFFFFFE5"/>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28575</xdr:rowOff>
    </xdr:from>
    <xdr:to>
      <xdr:col>3</xdr:col>
      <xdr:colOff>0</xdr:colOff>
      <xdr:row>0</xdr:row>
      <xdr:rowOff>1314450</xdr:rowOff>
    </xdr:to>
    <xdr:sp macro="" textlink="">
      <xdr:nvSpPr>
        <xdr:cNvPr id="8" name="AutoShape 15">
          <a:extLst>
            <a:ext uri="{FF2B5EF4-FFF2-40B4-BE49-F238E27FC236}">
              <a16:creationId xmlns:a16="http://schemas.microsoft.com/office/drawing/2014/main" id="{B05B26E7-0946-437D-8147-FD11D174AB0D}"/>
            </a:ext>
          </a:extLst>
        </xdr:cNvPr>
        <xdr:cNvSpPr>
          <a:spLocks noChangeAspect="1" noChangeArrowheads="1"/>
        </xdr:cNvSpPr>
      </xdr:nvSpPr>
      <xdr:spPr bwMode="auto">
        <a:xfrm>
          <a:off x="609600" y="28575"/>
          <a:ext cx="4533900" cy="1110615"/>
        </a:xfrm>
        <a:prstGeom prst="rect">
          <a:avLst/>
        </a:prstGeom>
        <a:noFill/>
        <a:ln w="9525">
          <a:noFill/>
          <a:miter lim="800000"/>
          <a:headEnd/>
          <a:tailEnd/>
        </a:ln>
      </xdr:spPr>
    </xdr:sp>
    <xdr:clientData/>
  </xdr:twoCellAnchor>
  <xdr:twoCellAnchor editAs="oneCell">
    <xdr:from>
      <xdr:col>1</xdr:col>
      <xdr:colOff>84080</xdr:colOff>
      <xdr:row>0</xdr:row>
      <xdr:rowOff>0</xdr:rowOff>
    </xdr:from>
    <xdr:to>
      <xdr:col>1</xdr:col>
      <xdr:colOff>5897413</xdr:colOff>
      <xdr:row>0</xdr:row>
      <xdr:rowOff>960000</xdr:rowOff>
    </xdr:to>
    <xdr:pic>
      <xdr:nvPicPr>
        <xdr:cNvPr id="10" name="Picture 9">
          <a:extLst>
            <a:ext uri="{FF2B5EF4-FFF2-40B4-BE49-F238E27FC236}">
              <a16:creationId xmlns:a16="http://schemas.microsoft.com/office/drawing/2014/main" id="{C43E70BD-83DA-452A-89CC-55B4EFBAED18}"/>
            </a:ext>
          </a:extLst>
        </xdr:cNvPr>
        <xdr:cNvPicPr>
          <a:picLocks noChangeAspect="1"/>
        </xdr:cNvPicPr>
      </xdr:nvPicPr>
      <xdr:blipFill>
        <a:blip xmlns:r="http://schemas.openxmlformats.org/officeDocument/2006/relationships" r:embed="rId1"/>
        <a:stretch>
          <a:fillRect/>
        </a:stretch>
      </xdr:blipFill>
      <xdr:spPr>
        <a:xfrm>
          <a:off x="84080" y="0"/>
          <a:ext cx="5813333" cy="960000"/>
        </a:xfrm>
        <a:prstGeom prst="rect">
          <a:avLst/>
        </a:prstGeom>
      </xdr:spPr>
    </xdr:pic>
    <xdr:clientData/>
  </xdr:twoCellAnchor>
  <xdr:twoCellAnchor editAs="oneCell">
    <xdr:from>
      <xdr:col>1</xdr:col>
      <xdr:colOff>69850</xdr:colOff>
      <xdr:row>11</xdr:row>
      <xdr:rowOff>49881</xdr:rowOff>
    </xdr:from>
    <xdr:to>
      <xdr:col>1</xdr:col>
      <xdr:colOff>5649850</xdr:colOff>
      <xdr:row>20</xdr:row>
      <xdr:rowOff>1926221</xdr:rowOff>
    </xdr:to>
    <xdr:pic>
      <xdr:nvPicPr>
        <xdr:cNvPr id="3" name="Picture 2">
          <a:extLst>
            <a:ext uri="{FF2B5EF4-FFF2-40B4-BE49-F238E27FC236}">
              <a16:creationId xmlns:a16="http://schemas.microsoft.com/office/drawing/2014/main" id="{A954222E-0052-4665-BAA4-5E7715AA024F}"/>
            </a:ext>
          </a:extLst>
        </xdr:cNvPr>
        <xdr:cNvPicPr>
          <a:picLocks noChangeAspect="1"/>
        </xdr:cNvPicPr>
      </xdr:nvPicPr>
      <xdr:blipFill>
        <a:blip xmlns:r="http://schemas.openxmlformats.org/officeDocument/2006/relationships" r:embed="rId2"/>
        <a:stretch>
          <a:fillRect/>
        </a:stretch>
      </xdr:blipFill>
      <xdr:spPr>
        <a:xfrm>
          <a:off x="330200" y="8990681"/>
          <a:ext cx="5580000" cy="4416340"/>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69850</xdr:colOff>
      <xdr:row>23</xdr:row>
      <xdr:rowOff>50843</xdr:rowOff>
    </xdr:from>
    <xdr:to>
      <xdr:col>1</xdr:col>
      <xdr:colOff>5649850</xdr:colOff>
      <xdr:row>24</xdr:row>
      <xdr:rowOff>109545</xdr:rowOff>
    </xdr:to>
    <xdr:pic>
      <xdr:nvPicPr>
        <xdr:cNvPr id="2" name="Picture 1">
          <a:extLst>
            <a:ext uri="{FF2B5EF4-FFF2-40B4-BE49-F238E27FC236}">
              <a16:creationId xmlns:a16="http://schemas.microsoft.com/office/drawing/2014/main" id="{E76C9302-FD79-4D79-BD9B-370FE13D161F}"/>
            </a:ext>
          </a:extLst>
        </xdr:cNvPr>
        <xdr:cNvPicPr>
          <a:picLocks noChangeAspect="1"/>
        </xdr:cNvPicPr>
      </xdr:nvPicPr>
      <xdr:blipFill>
        <a:blip xmlns:r="http://schemas.openxmlformats.org/officeDocument/2006/relationships" r:embed="rId3"/>
        <a:stretch>
          <a:fillRect/>
        </a:stretch>
      </xdr:blipFill>
      <xdr:spPr>
        <a:xfrm>
          <a:off x="330200" y="13938293"/>
          <a:ext cx="5580000" cy="4287802"/>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28575</xdr:rowOff>
    </xdr:from>
    <xdr:to>
      <xdr:col>8</xdr:col>
      <xdr:colOff>0</xdr:colOff>
      <xdr:row>0</xdr:row>
      <xdr:rowOff>1314450</xdr:rowOff>
    </xdr:to>
    <xdr:sp macro="" textlink="">
      <xdr:nvSpPr>
        <xdr:cNvPr id="8" name="AutoShape 15">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0" y="28575"/>
          <a:ext cx="9965051" cy="1285875"/>
        </a:xfrm>
        <a:prstGeom prst="rect">
          <a:avLst/>
        </a:prstGeom>
        <a:noFill/>
        <a:ln w="9525">
          <a:noFill/>
          <a:miter lim="800000"/>
          <a:headEnd/>
          <a:tailEnd/>
        </a:ln>
      </xdr:spPr>
    </xdr:sp>
    <xdr:clientData/>
  </xdr:twoCellAnchor>
  <xdr:twoCellAnchor editAs="oneCell">
    <xdr:from>
      <xdr:col>1</xdr:col>
      <xdr:colOff>38102</xdr:colOff>
      <xdr:row>0</xdr:row>
      <xdr:rowOff>0</xdr:rowOff>
    </xdr:from>
    <xdr:to>
      <xdr:col>9</xdr:col>
      <xdr:colOff>441235</xdr:colOff>
      <xdr:row>0</xdr:row>
      <xdr:rowOff>960000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350522" y="0"/>
          <a:ext cx="5813333" cy="9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28575</xdr:rowOff>
    </xdr:from>
    <xdr:to>
      <xdr:col>8</xdr:col>
      <xdr:colOff>0</xdr:colOff>
      <xdr:row>0</xdr:row>
      <xdr:rowOff>1314450</xdr:rowOff>
    </xdr:to>
    <xdr:sp macro="" textlink="">
      <xdr:nvSpPr>
        <xdr:cNvPr id="2" name="AutoShape 15">
          <a:extLst>
            <a:ext uri="{FF2B5EF4-FFF2-40B4-BE49-F238E27FC236}">
              <a16:creationId xmlns:a16="http://schemas.microsoft.com/office/drawing/2014/main" id="{AAB5D3C9-3682-42BE-BE1C-A74AECC1E96F}"/>
            </a:ext>
          </a:extLst>
        </xdr:cNvPr>
        <xdr:cNvSpPr>
          <a:spLocks noChangeAspect="1" noChangeArrowheads="1"/>
        </xdr:cNvSpPr>
      </xdr:nvSpPr>
      <xdr:spPr bwMode="auto">
        <a:xfrm>
          <a:off x="327660" y="28575"/>
          <a:ext cx="4328160" cy="1110615"/>
        </a:xfrm>
        <a:prstGeom prst="rect">
          <a:avLst/>
        </a:prstGeom>
        <a:noFill/>
        <a:ln w="9525">
          <a:noFill/>
          <a:miter lim="800000"/>
          <a:headEnd/>
          <a:tailEnd/>
        </a:ln>
      </xdr:spPr>
    </xdr:sp>
    <xdr:clientData/>
  </xdr:twoCellAnchor>
  <xdr:twoCellAnchor editAs="oneCell">
    <xdr:from>
      <xdr:col>1</xdr:col>
      <xdr:colOff>38102</xdr:colOff>
      <xdr:row>0</xdr:row>
      <xdr:rowOff>0</xdr:rowOff>
    </xdr:from>
    <xdr:to>
      <xdr:col>9</xdr:col>
      <xdr:colOff>441235</xdr:colOff>
      <xdr:row>0</xdr:row>
      <xdr:rowOff>960000</xdr:rowOff>
    </xdr:to>
    <xdr:pic>
      <xdr:nvPicPr>
        <xdr:cNvPr id="3" name="Picture 2">
          <a:extLst>
            <a:ext uri="{FF2B5EF4-FFF2-40B4-BE49-F238E27FC236}">
              <a16:creationId xmlns:a16="http://schemas.microsoft.com/office/drawing/2014/main" id="{14798055-76A7-462C-995F-53D38A785B7B}"/>
            </a:ext>
          </a:extLst>
        </xdr:cNvPr>
        <xdr:cNvPicPr>
          <a:picLocks noChangeAspect="1"/>
        </xdr:cNvPicPr>
      </xdr:nvPicPr>
      <xdr:blipFill>
        <a:blip xmlns:r="http://schemas.openxmlformats.org/officeDocument/2006/relationships" r:embed="rId1"/>
        <a:stretch>
          <a:fillRect/>
        </a:stretch>
      </xdr:blipFill>
      <xdr:spPr>
        <a:xfrm>
          <a:off x="365762" y="0"/>
          <a:ext cx="5813333" cy="96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hmi/Documents/7%20UTILITIES%20&amp;%20API/0%20UTILITIES%20&amp;%20API_SI6-7-8-9-91/VOLUMES_SI91_uti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cence"/>
      <sheetName val="Control"/>
      <sheetName val="Get Data"/>
      <sheetName val="Volume Input"/>
      <sheetName val="Volume Output"/>
      <sheetName val="Intersection Output"/>
      <sheetName val="Movement Output"/>
      <sheetName val="Lane Output"/>
      <sheetName val="Pedestrian Output"/>
      <sheetName val="Peak Flow Factor"/>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1288-73A4-493D-80F3-864A8849363C}">
  <sheetPr codeName="Sheet7"/>
  <dimension ref="A1:C54"/>
  <sheetViews>
    <sheetView tabSelected="1" zoomScaleNormal="100" zoomScaleSheetLayoutView="85" workbookViewId="0">
      <selection activeCell="B2" sqref="B2"/>
    </sheetView>
  </sheetViews>
  <sheetFormatPr defaultColWidth="9.08984375" defaultRowHeight="14.5"/>
  <cols>
    <col min="1" max="1" width="3.81640625" style="80" customWidth="1"/>
    <col min="2" max="2" width="90.81640625" style="96" customWidth="1"/>
    <col min="3" max="3" width="4.36328125" style="80" customWidth="1"/>
    <col min="4" max="16384" width="9.08984375" style="80"/>
  </cols>
  <sheetData>
    <row r="1" spans="1:3" s="98" customFormat="1" ht="90" customHeight="1">
      <c r="A1" s="97"/>
      <c r="B1" s="97"/>
    </row>
    <row r="2" spans="1:3" s="4" customFormat="1" ht="25.75" customHeight="1">
      <c r="A2" s="8"/>
      <c r="B2" s="72" t="s">
        <v>24</v>
      </c>
      <c r="C2" s="72"/>
    </row>
    <row r="3" spans="1:3" s="4" customFormat="1" ht="18.649999999999999" customHeight="1">
      <c r="A3" s="8"/>
      <c r="B3" s="73" t="s">
        <v>29</v>
      </c>
      <c r="C3" s="72"/>
    </row>
    <row r="4" spans="1:3" s="1" customFormat="1" ht="25.25" customHeight="1">
      <c r="A4" s="7"/>
      <c r="B4" s="108" t="s">
        <v>49</v>
      </c>
      <c r="C4" s="71"/>
    </row>
    <row r="5" spans="1:3" s="1" customFormat="1" ht="20" customHeight="1">
      <c r="A5" s="7"/>
      <c r="B5" s="17" t="s">
        <v>50</v>
      </c>
      <c r="C5" s="18"/>
    </row>
    <row r="6" spans="1:3" s="78" customFormat="1" ht="18">
      <c r="A6" s="77"/>
      <c r="B6" s="76"/>
      <c r="C6" s="77"/>
    </row>
    <row r="7" spans="1:3" s="78" customFormat="1" ht="26">
      <c r="A7" s="77"/>
      <c r="B7" s="122" t="s">
        <v>39</v>
      </c>
      <c r="C7" s="122"/>
    </row>
    <row r="8" spans="1:3" ht="16" thickBot="1">
      <c r="A8" s="79"/>
      <c r="B8" s="99"/>
      <c r="C8" s="79"/>
    </row>
    <row r="9" spans="1:3" ht="213" customHeight="1" thickBot="1">
      <c r="A9" s="79"/>
      <c r="B9" s="114" t="s">
        <v>47</v>
      </c>
      <c r="C9" s="79"/>
    </row>
    <row r="10" spans="1:3" ht="263.5" customHeight="1" thickBot="1">
      <c r="A10" s="79"/>
      <c r="B10" s="115" t="s">
        <v>48</v>
      </c>
      <c r="C10" s="79"/>
    </row>
    <row r="11" spans="1:3" ht="33" customHeight="1">
      <c r="A11" s="79"/>
      <c r="B11" s="109" t="s">
        <v>45</v>
      </c>
      <c r="C11" s="79"/>
    </row>
    <row r="12" spans="1:3" ht="31.5" customHeight="1">
      <c r="A12" s="79"/>
      <c r="B12" s="79"/>
      <c r="C12" s="79"/>
    </row>
    <row r="13" spans="1:3" ht="20.25" customHeight="1">
      <c r="A13" s="79"/>
      <c r="B13" s="82"/>
      <c r="C13" s="79"/>
    </row>
    <row r="14" spans="1:3" ht="31.5" customHeight="1">
      <c r="A14" s="79"/>
      <c r="B14" s="83"/>
      <c r="C14" s="79"/>
    </row>
    <row r="15" spans="1:3" ht="17.25" customHeight="1">
      <c r="A15" s="79"/>
      <c r="B15" s="83"/>
      <c r="C15" s="79"/>
    </row>
    <row r="16" spans="1:3" ht="33" customHeight="1">
      <c r="A16" s="79"/>
      <c r="B16" s="83"/>
      <c r="C16" s="79"/>
    </row>
    <row r="17" spans="1:3">
      <c r="A17" s="79"/>
      <c r="B17" s="84"/>
      <c r="C17" s="79"/>
    </row>
    <row r="18" spans="1:3" ht="15.5">
      <c r="A18" s="79"/>
      <c r="B18" s="81"/>
      <c r="C18" s="79"/>
    </row>
    <row r="19" spans="1:3" ht="17" customHeight="1">
      <c r="A19" s="79"/>
      <c r="B19" s="85"/>
      <c r="C19" s="79"/>
    </row>
    <row r="20" spans="1:3" ht="21" customHeight="1">
      <c r="A20" s="79"/>
      <c r="B20" s="86"/>
      <c r="C20" s="79"/>
    </row>
    <row r="21" spans="1:3" ht="157.5" customHeight="1">
      <c r="A21" s="79"/>
      <c r="B21" s="117"/>
      <c r="C21" s="79"/>
    </row>
    <row r="22" spans="1:3" ht="14" customHeight="1" thickBot="1">
      <c r="A22" s="79"/>
      <c r="B22" s="116"/>
      <c r="C22" s="79"/>
    </row>
    <row r="23" spans="1:3" ht="36" customHeight="1">
      <c r="A23" s="79"/>
      <c r="B23" s="110" t="s">
        <v>46</v>
      </c>
      <c r="C23" s="79"/>
    </row>
    <row r="24" spans="1:3" ht="333" customHeight="1">
      <c r="A24" s="79"/>
      <c r="B24" s="120"/>
      <c r="C24" s="79"/>
    </row>
    <row r="25" spans="1:3" ht="22.75" customHeight="1" thickBot="1">
      <c r="A25" s="79"/>
      <c r="B25" s="119"/>
      <c r="C25" s="79"/>
    </row>
    <row r="26" spans="1:3">
      <c r="A26" s="79"/>
      <c r="B26" s="118"/>
      <c r="C26" s="79"/>
    </row>
    <row r="27" spans="1:3" s="88" customFormat="1" ht="18">
      <c r="A27" s="87"/>
      <c r="B27" s="89" t="s">
        <v>32</v>
      </c>
      <c r="C27" s="87"/>
    </row>
    <row r="28" spans="1:3" s="88" customFormat="1">
      <c r="A28" s="87"/>
      <c r="B28" s="90" t="s">
        <v>33</v>
      </c>
      <c r="C28" s="87"/>
    </row>
    <row r="29" spans="1:3">
      <c r="A29" s="79"/>
      <c r="B29" s="91" t="s">
        <v>34</v>
      </c>
      <c r="C29" s="79"/>
    </row>
    <row r="30" spans="1:3">
      <c r="A30" s="79"/>
      <c r="B30" s="90" t="s">
        <v>35</v>
      </c>
      <c r="C30" s="79"/>
    </row>
    <row r="31" spans="1:3">
      <c r="A31" s="79"/>
      <c r="B31" s="91" t="s">
        <v>36</v>
      </c>
      <c r="C31" s="79"/>
    </row>
    <row r="32" spans="1:3">
      <c r="A32" s="79"/>
      <c r="B32" s="92"/>
      <c r="C32" s="79"/>
    </row>
    <row r="33" spans="1:3" s="75" customFormat="1" ht="18" customHeight="1">
      <c r="A33" s="74"/>
      <c r="B33" s="93" t="s">
        <v>37</v>
      </c>
      <c r="C33" s="74"/>
    </row>
    <row r="34" spans="1:3" ht="103.75" customHeight="1" thickBot="1">
      <c r="A34" s="79"/>
      <c r="B34" s="94" t="s">
        <v>38</v>
      </c>
      <c r="C34" s="79"/>
    </row>
    <row r="35" spans="1:3" s="101" customFormat="1">
      <c r="A35" s="100"/>
      <c r="B35" s="111"/>
      <c r="C35" s="100"/>
    </row>
    <row r="36" spans="1:3" s="101" customFormat="1" ht="18">
      <c r="A36" s="100"/>
      <c r="B36" s="112" t="s">
        <v>44</v>
      </c>
      <c r="C36" s="100"/>
    </row>
    <row r="37" spans="1:3" s="101" customFormat="1" ht="32.4" customHeight="1">
      <c r="A37" s="100"/>
      <c r="B37" s="113" t="s">
        <v>51</v>
      </c>
      <c r="C37" s="100"/>
    </row>
    <row r="38" spans="1:3">
      <c r="A38" s="79"/>
      <c r="B38" s="95"/>
      <c r="C38" s="79"/>
    </row>
    <row r="39" spans="1:3" s="101" customFormat="1" ht="18">
      <c r="A39" s="100"/>
      <c r="B39" s="102" t="s">
        <v>40</v>
      </c>
      <c r="C39" s="100"/>
    </row>
    <row r="40" spans="1:3" s="101" customFormat="1" ht="15.5">
      <c r="A40" s="100"/>
      <c r="B40" s="103" t="s">
        <v>42</v>
      </c>
      <c r="C40" s="100"/>
    </row>
    <row r="41" spans="1:3" s="101" customFormat="1" ht="15.5">
      <c r="A41" s="100"/>
      <c r="B41" s="103"/>
      <c r="C41" s="100"/>
    </row>
    <row r="42" spans="1:3" s="101" customFormat="1">
      <c r="A42" s="100"/>
      <c r="B42" s="105">
        <v>44387</v>
      </c>
      <c r="C42" s="100"/>
    </row>
    <row r="43" spans="1:3" s="101" customFormat="1">
      <c r="A43" s="100"/>
      <c r="B43" s="104" t="s">
        <v>41</v>
      </c>
      <c r="C43" s="100"/>
    </row>
    <row r="44" spans="1:3">
      <c r="B44" s="105">
        <v>44435</v>
      </c>
    </row>
    <row r="45" spans="1:3">
      <c r="A45" s="79"/>
      <c r="B45" s="106" t="s">
        <v>43</v>
      </c>
      <c r="C45" s="79"/>
    </row>
    <row r="46" spans="1:3">
      <c r="B46" s="105">
        <v>45250</v>
      </c>
    </row>
    <row r="47" spans="1:3">
      <c r="A47" s="79"/>
      <c r="B47" s="106" t="s">
        <v>43</v>
      </c>
      <c r="C47" s="79"/>
    </row>
    <row r="48" spans="1:3" ht="15" thickBot="1">
      <c r="A48" s="79"/>
      <c r="B48" s="121"/>
      <c r="C48" s="79"/>
    </row>
    <row r="49" spans="2:2">
      <c r="B49" s="107"/>
    </row>
    <row r="50" spans="2:2">
      <c r="B50" s="107"/>
    </row>
    <row r="51" spans="2:2">
      <c r="B51" s="107"/>
    </row>
    <row r="52" spans="2:2">
      <c r="B52" s="107"/>
    </row>
    <row r="53" spans="2:2">
      <c r="B53" s="107"/>
    </row>
    <row r="54" spans="2:2">
      <c r="B54" s="107"/>
    </row>
  </sheetData>
  <sheetProtection algorithmName="SHA-512" hashValue="XNZR95kfvERqzlwJu6ZBsJeVQww9jpX015DB2VriGRj7GcRskIQJdIkHhtOSU7OactunACUyF5mUhXgJeud/2A==" saltValue="ExEtG5a8/hqGg7y5jSOOJA==" spinCount="100000" sheet="1" objects="1" scenarios="1"/>
  <mergeCells count="1">
    <mergeCell ref="B7:C7"/>
  </mergeCells>
  <pageMargins left="1.1023622047244095" right="0.70866141732283472" top="0.74803149606299213" bottom="0.15748031496062992" header="0.31496062992125984" footer="0.31496062992125984"/>
  <pageSetup paperSize="9" scale="77" fitToHeight="2" orientation="portrait" horizontalDpi="300" verticalDpi="300" r:id="rId1"/>
  <headerFooter>
    <oddHeader>&amp;L&amp;F&amp;C&amp;A&amp;R&amp;D</oddHeader>
  </headerFooter>
  <rowBreaks count="1" manualBreakCount="1">
    <brk id="22"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showWhiteSpace="0" zoomScaleNormal="100" workbookViewId="0">
      <selection activeCell="B2" sqref="B2:J3"/>
    </sheetView>
  </sheetViews>
  <sheetFormatPr defaultColWidth="8.90625" defaultRowHeight="12.5"/>
  <cols>
    <col min="1" max="1" width="5.453125" style="1" customWidth="1"/>
    <col min="2" max="2" width="10.453125" style="1" customWidth="1"/>
    <col min="3" max="5" width="5.81640625" style="1" customWidth="1"/>
    <col min="6" max="10" width="12.81640625" style="1" customWidth="1"/>
    <col min="11" max="11" width="4.81640625" style="1" customWidth="1"/>
    <col min="12" max="16384" width="8.90625" style="1"/>
  </cols>
  <sheetData>
    <row r="1" spans="1:13" ht="90" customHeight="1">
      <c r="A1" s="7"/>
      <c r="C1" s="2"/>
      <c r="D1" s="2"/>
      <c r="E1" s="2"/>
      <c r="F1" s="2"/>
      <c r="G1" s="2"/>
      <c r="H1" s="2"/>
      <c r="I1" s="7"/>
      <c r="J1" s="7"/>
      <c r="K1" s="7"/>
    </row>
    <row r="2" spans="1:13" s="4" customFormat="1" ht="25.75" customHeight="1">
      <c r="A2" s="8"/>
      <c r="B2" s="122" t="s">
        <v>24</v>
      </c>
      <c r="C2" s="122"/>
      <c r="D2" s="122"/>
      <c r="E2" s="122"/>
      <c r="F2" s="122"/>
      <c r="G2" s="122"/>
      <c r="H2" s="122"/>
      <c r="I2" s="122"/>
      <c r="J2" s="122"/>
      <c r="K2" s="8"/>
    </row>
    <row r="3" spans="1:13" s="4" customFormat="1" ht="18.649999999999999" customHeight="1">
      <c r="A3" s="8"/>
      <c r="B3" s="73" t="s">
        <v>29</v>
      </c>
      <c r="C3" s="72"/>
      <c r="D3" s="72"/>
      <c r="E3" s="72"/>
      <c r="F3" s="72"/>
      <c r="G3" s="72"/>
      <c r="H3" s="72"/>
      <c r="I3" s="72"/>
      <c r="J3" s="72"/>
      <c r="K3" s="8"/>
    </row>
    <row r="4" spans="1:13" ht="25" customHeight="1">
      <c r="A4" s="7"/>
      <c r="B4" s="123" t="s">
        <v>25</v>
      </c>
      <c r="C4" s="124"/>
      <c r="D4" s="124"/>
      <c r="E4" s="124"/>
      <c r="F4" s="124"/>
      <c r="G4" s="124"/>
      <c r="H4" s="124"/>
      <c r="I4" s="7"/>
      <c r="J4" s="7"/>
      <c r="K4" s="7"/>
    </row>
    <row r="5" spans="1:13" ht="20" customHeight="1">
      <c r="A5" s="2"/>
      <c r="B5" s="17" t="str">
        <f>Introduction!B5</f>
        <v>Updated: 20 November 2023</v>
      </c>
      <c r="C5" s="18"/>
      <c r="D5" s="7"/>
      <c r="E5" s="7"/>
      <c r="F5" s="7"/>
      <c r="G5" s="7"/>
      <c r="H5" s="7"/>
      <c r="I5" s="7"/>
      <c r="J5" s="7"/>
      <c r="K5" s="7"/>
    </row>
    <row r="6" spans="1:13" ht="15" customHeight="1">
      <c r="A6" s="7"/>
      <c r="B6" s="3"/>
      <c r="C6" s="2"/>
      <c r="D6" s="2"/>
      <c r="E6" s="2"/>
      <c r="F6" s="2"/>
      <c r="G6" s="2"/>
      <c r="H6" s="2"/>
      <c r="I6" s="8"/>
      <c r="J6" s="8"/>
      <c r="K6" s="8"/>
    </row>
    <row r="7" spans="1:13" ht="29.4" customHeight="1" thickBot="1">
      <c r="A7" s="7"/>
      <c r="B7" s="16" t="s">
        <v>30</v>
      </c>
      <c r="C7" s="15"/>
      <c r="D7" s="15"/>
      <c r="E7" s="15"/>
      <c r="F7" s="10"/>
      <c r="G7" s="10"/>
      <c r="H7" s="2"/>
      <c r="I7" s="7"/>
      <c r="J7" s="7"/>
      <c r="K7" s="7"/>
    </row>
    <row r="8" spans="1:13" s="6" customFormat="1" ht="32" customHeight="1">
      <c r="A8" s="11"/>
      <c r="B8" s="140" t="s">
        <v>3</v>
      </c>
      <c r="C8" s="141"/>
      <c r="D8" s="138"/>
      <c r="E8" s="138"/>
      <c r="F8" s="138"/>
      <c r="G8" s="138"/>
      <c r="H8" s="138"/>
      <c r="I8" s="138"/>
      <c r="J8" s="139"/>
      <c r="K8" s="12"/>
      <c r="L8" s="5"/>
    </row>
    <row r="9" spans="1:13" s="6" customFormat="1" ht="20" customHeight="1" thickBot="1">
      <c r="A9" s="11"/>
      <c r="B9" s="142" t="s">
        <v>4</v>
      </c>
      <c r="C9" s="143"/>
      <c r="D9" s="146"/>
      <c r="E9" s="147"/>
      <c r="F9" s="147"/>
      <c r="G9" s="148"/>
      <c r="H9" s="37" t="s">
        <v>14</v>
      </c>
      <c r="I9" s="144"/>
      <c r="J9" s="145"/>
      <c r="K9" s="12"/>
      <c r="L9" s="5"/>
    </row>
    <row r="10" spans="1:13" s="5" customFormat="1" ht="58.75" customHeight="1">
      <c r="A10" s="9"/>
      <c r="B10" s="128" t="s">
        <v>0</v>
      </c>
      <c r="C10" s="129" t="s">
        <v>28</v>
      </c>
      <c r="D10" s="130"/>
      <c r="E10" s="131"/>
      <c r="F10" s="23" t="s">
        <v>17</v>
      </c>
      <c r="G10" s="23" t="s">
        <v>26</v>
      </c>
      <c r="H10" s="23" t="s">
        <v>23</v>
      </c>
      <c r="I10" s="23" t="s">
        <v>15</v>
      </c>
      <c r="J10" s="24" t="s">
        <v>27</v>
      </c>
      <c r="K10" s="12"/>
      <c r="M10" s="6"/>
    </row>
    <row r="11" spans="1:13" s="5" customFormat="1" ht="17.399999999999999" customHeight="1">
      <c r="A11" s="9"/>
      <c r="B11" s="128"/>
      <c r="C11" s="132"/>
      <c r="D11" s="133"/>
      <c r="E11" s="134"/>
      <c r="F11" s="25" t="s">
        <v>6</v>
      </c>
      <c r="G11" s="25" t="s">
        <v>6</v>
      </c>
      <c r="H11" s="25" t="s">
        <v>6</v>
      </c>
      <c r="I11" s="25" t="s">
        <v>6</v>
      </c>
      <c r="J11" s="26" t="s">
        <v>6</v>
      </c>
      <c r="K11" s="12"/>
      <c r="L11" s="6"/>
      <c r="M11" s="6"/>
    </row>
    <row r="12" spans="1:13" s="5" customFormat="1" ht="21" customHeight="1" thickBot="1">
      <c r="A12" s="9"/>
      <c r="B12" s="48"/>
      <c r="C12" s="27" t="s">
        <v>7</v>
      </c>
      <c r="D12" s="28" t="s">
        <v>8</v>
      </c>
      <c r="E12" s="28" t="s">
        <v>9</v>
      </c>
      <c r="F12" s="28" t="s">
        <v>18</v>
      </c>
      <c r="G12" s="28" t="s">
        <v>19</v>
      </c>
      <c r="H12" s="28" t="s">
        <v>20</v>
      </c>
      <c r="I12" s="28" t="s">
        <v>21</v>
      </c>
      <c r="J12" s="29" t="s">
        <v>22</v>
      </c>
      <c r="K12" s="12"/>
      <c r="L12" s="6"/>
      <c r="M12" s="6"/>
    </row>
    <row r="13" spans="1:13" s="6" customFormat="1" ht="20" customHeight="1">
      <c r="A13" s="11"/>
      <c r="B13" s="38">
        <v>1</v>
      </c>
      <c r="C13" s="50"/>
      <c r="D13" s="51"/>
      <c r="E13" s="51"/>
      <c r="F13" s="51"/>
      <c r="G13" s="51"/>
      <c r="H13" s="51"/>
      <c r="I13" s="30" t="str">
        <f>IF(AND(G13="",H13=""),"",SUM(G13:H13))</f>
        <v/>
      </c>
      <c r="J13" s="45" t="str">
        <f>IF(AND(G13="",H13=""),"",F14)</f>
        <v/>
      </c>
      <c r="K13" s="12"/>
    </row>
    <row r="14" spans="1:13" s="6" customFormat="1" ht="20" customHeight="1">
      <c r="A14" s="11"/>
      <c r="B14" s="39">
        <v>2</v>
      </c>
      <c r="C14" s="52"/>
      <c r="D14" s="53"/>
      <c r="E14" s="53"/>
      <c r="F14" s="53"/>
      <c r="G14" s="53"/>
      <c r="H14" s="53"/>
      <c r="I14" s="31" t="str">
        <f t="shared" ref="I14:I32" si="0">IF(AND(G14="",H14=""),"",SUM(G14:H14))</f>
        <v/>
      </c>
      <c r="J14" s="46" t="str">
        <f t="shared" ref="J14:J31" si="1">IF(AND(G14="",H14=""),"",F15)</f>
        <v/>
      </c>
      <c r="K14" s="12"/>
    </row>
    <row r="15" spans="1:13" s="6" customFormat="1" ht="20" customHeight="1">
      <c r="A15" s="11"/>
      <c r="B15" s="39">
        <v>3</v>
      </c>
      <c r="C15" s="52"/>
      <c r="D15" s="53"/>
      <c r="E15" s="53"/>
      <c r="F15" s="53"/>
      <c r="G15" s="53"/>
      <c r="H15" s="53"/>
      <c r="I15" s="31" t="str">
        <f t="shared" si="0"/>
        <v/>
      </c>
      <c r="J15" s="46" t="str">
        <f t="shared" si="1"/>
        <v/>
      </c>
      <c r="K15" s="12"/>
    </row>
    <row r="16" spans="1:13" s="6" customFormat="1" ht="20" customHeight="1">
      <c r="A16" s="11"/>
      <c r="B16" s="39">
        <v>4</v>
      </c>
      <c r="C16" s="52"/>
      <c r="D16" s="53"/>
      <c r="E16" s="53"/>
      <c r="F16" s="53"/>
      <c r="G16" s="53"/>
      <c r="H16" s="53"/>
      <c r="I16" s="31" t="str">
        <f t="shared" si="0"/>
        <v/>
      </c>
      <c r="J16" s="46" t="str">
        <f t="shared" si="1"/>
        <v/>
      </c>
      <c r="K16" s="12"/>
    </row>
    <row r="17" spans="1:11" s="6" customFormat="1" ht="20" customHeight="1" thickBot="1">
      <c r="A17" s="11"/>
      <c r="B17" s="40">
        <v>5</v>
      </c>
      <c r="C17" s="54"/>
      <c r="D17" s="49"/>
      <c r="E17" s="49"/>
      <c r="F17" s="49"/>
      <c r="G17" s="49"/>
      <c r="H17" s="49"/>
      <c r="I17" s="32" t="str">
        <f t="shared" si="0"/>
        <v/>
      </c>
      <c r="J17" s="47" t="str">
        <f t="shared" si="1"/>
        <v/>
      </c>
      <c r="K17" s="12"/>
    </row>
    <row r="18" spans="1:11" s="6" customFormat="1" ht="20" customHeight="1">
      <c r="A18" s="11"/>
      <c r="B18" s="38">
        <v>6</v>
      </c>
      <c r="C18" s="50"/>
      <c r="D18" s="51"/>
      <c r="E18" s="51"/>
      <c r="F18" s="51"/>
      <c r="G18" s="51"/>
      <c r="H18" s="51"/>
      <c r="I18" s="30" t="str">
        <f t="shared" si="0"/>
        <v/>
      </c>
      <c r="J18" s="45" t="str">
        <f t="shared" si="1"/>
        <v/>
      </c>
      <c r="K18" s="12"/>
    </row>
    <row r="19" spans="1:11" s="6" customFormat="1" ht="20" customHeight="1">
      <c r="A19" s="11"/>
      <c r="B19" s="39">
        <v>7</v>
      </c>
      <c r="C19" s="52"/>
      <c r="D19" s="53"/>
      <c r="E19" s="53"/>
      <c r="F19" s="53"/>
      <c r="G19" s="53"/>
      <c r="H19" s="53"/>
      <c r="I19" s="31" t="str">
        <f t="shared" si="0"/>
        <v/>
      </c>
      <c r="J19" s="46" t="str">
        <f t="shared" si="1"/>
        <v/>
      </c>
      <c r="K19" s="12"/>
    </row>
    <row r="20" spans="1:11" s="6" customFormat="1" ht="20" customHeight="1">
      <c r="A20" s="11"/>
      <c r="B20" s="39">
        <v>8</v>
      </c>
      <c r="C20" s="52"/>
      <c r="D20" s="53"/>
      <c r="E20" s="53"/>
      <c r="F20" s="53"/>
      <c r="G20" s="53"/>
      <c r="H20" s="53"/>
      <c r="I20" s="31" t="str">
        <f t="shared" si="0"/>
        <v/>
      </c>
      <c r="J20" s="46" t="str">
        <f t="shared" si="1"/>
        <v/>
      </c>
      <c r="K20" s="12"/>
    </row>
    <row r="21" spans="1:11" s="6" customFormat="1" ht="20" customHeight="1">
      <c r="A21" s="11"/>
      <c r="B21" s="39">
        <v>9</v>
      </c>
      <c r="C21" s="52"/>
      <c r="D21" s="53"/>
      <c r="E21" s="53"/>
      <c r="F21" s="53"/>
      <c r="G21" s="53"/>
      <c r="H21" s="53"/>
      <c r="I21" s="31" t="str">
        <f t="shared" si="0"/>
        <v/>
      </c>
      <c r="J21" s="46" t="str">
        <f t="shared" si="1"/>
        <v/>
      </c>
      <c r="K21" s="12"/>
    </row>
    <row r="22" spans="1:11" s="6" customFormat="1" ht="20" customHeight="1" thickBot="1">
      <c r="A22" s="11"/>
      <c r="B22" s="40">
        <v>10</v>
      </c>
      <c r="C22" s="54"/>
      <c r="D22" s="49"/>
      <c r="E22" s="49"/>
      <c r="F22" s="49"/>
      <c r="G22" s="49"/>
      <c r="H22" s="49"/>
      <c r="I22" s="32" t="str">
        <f t="shared" si="0"/>
        <v/>
      </c>
      <c r="J22" s="47" t="str">
        <f t="shared" si="1"/>
        <v/>
      </c>
      <c r="K22" s="12"/>
    </row>
    <row r="23" spans="1:11" s="6" customFormat="1" ht="20" customHeight="1">
      <c r="A23" s="11"/>
      <c r="B23" s="38">
        <v>11</v>
      </c>
      <c r="C23" s="50"/>
      <c r="D23" s="51"/>
      <c r="E23" s="51"/>
      <c r="F23" s="51"/>
      <c r="G23" s="51"/>
      <c r="H23" s="51"/>
      <c r="I23" s="30" t="str">
        <f t="shared" si="0"/>
        <v/>
      </c>
      <c r="J23" s="45" t="str">
        <f t="shared" si="1"/>
        <v/>
      </c>
      <c r="K23" s="12"/>
    </row>
    <row r="24" spans="1:11" s="6" customFormat="1" ht="20" customHeight="1">
      <c r="A24" s="11"/>
      <c r="B24" s="39">
        <v>12</v>
      </c>
      <c r="C24" s="52"/>
      <c r="D24" s="53"/>
      <c r="E24" s="53"/>
      <c r="F24" s="53"/>
      <c r="G24" s="53"/>
      <c r="H24" s="53"/>
      <c r="I24" s="31" t="str">
        <f t="shared" si="0"/>
        <v/>
      </c>
      <c r="J24" s="46" t="str">
        <f t="shared" si="1"/>
        <v/>
      </c>
      <c r="K24" s="12"/>
    </row>
    <row r="25" spans="1:11" s="6" customFormat="1" ht="20" customHeight="1">
      <c r="A25" s="11"/>
      <c r="B25" s="39">
        <v>13</v>
      </c>
      <c r="C25" s="52"/>
      <c r="D25" s="53"/>
      <c r="E25" s="53"/>
      <c r="F25" s="53"/>
      <c r="G25" s="53"/>
      <c r="H25" s="53"/>
      <c r="I25" s="31" t="str">
        <f t="shared" si="0"/>
        <v/>
      </c>
      <c r="J25" s="46" t="str">
        <f t="shared" si="1"/>
        <v/>
      </c>
      <c r="K25" s="12"/>
    </row>
    <row r="26" spans="1:11" s="6" customFormat="1" ht="20" customHeight="1">
      <c r="A26" s="11"/>
      <c r="B26" s="39">
        <v>14</v>
      </c>
      <c r="C26" s="52"/>
      <c r="D26" s="53"/>
      <c r="E26" s="53"/>
      <c r="F26" s="53"/>
      <c r="G26" s="53"/>
      <c r="H26" s="53"/>
      <c r="I26" s="31" t="str">
        <f t="shared" si="0"/>
        <v/>
      </c>
      <c r="J26" s="46" t="str">
        <f t="shared" si="1"/>
        <v/>
      </c>
      <c r="K26" s="12"/>
    </row>
    <row r="27" spans="1:11" s="6" customFormat="1" ht="20" customHeight="1" thickBot="1">
      <c r="A27" s="11"/>
      <c r="B27" s="40">
        <v>15</v>
      </c>
      <c r="C27" s="54"/>
      <c r="D27" s="49"/>
      <c r="E27" s="49"/>
      <c r="F27" s="49"/>
      <c r="G27" s="49"/>
      <c r="H27" s="49"/>
      <c r="I27" s="32" t="str">
        <f t="shared" si="0"/>
        <v/>
      </c>
      <c r="J27" s="47" t="str">
        <f t="shared" si="1"/>
        <v/>
      </c>
      <c r="K27" s="12"/>
    </row>
    <row r="28" spans="1:11" s="6" customFormat="1" ht="20" customHeight="1">
      <c r="A28" s="11"/>
      <c r="B28" s="38">
        <v>16</v>
      </c>
      <c r="C28" s="50"/>
      <c r="D28" s="51"/>
      <c r="E28" s="51"/>
      <c r="F28" s="51"/>
      <c r="G28" s="51"/>
      <c r="H28" s="51"/>
      <c r="I28" s="30" t="str">
        <f t="shared" si="0"/>
        <v/>
      </c>
      <c r="J28" s="45" t="str">
        <f t="shared" si="1"/>
        <v/>
      </c>
      <c r="K28" s="12"/>
    </row>
    <row r="29" spans="1:11" s="6" customFormat="1" ht="20" customHeight="1">
      <c r="A29" s="11"/>
      <c r="B29" s="39">
        <v>17</v>
      </c>
      <c r="C29" s="52"/>
      <c r="D29" s="53"/>
      <c r="E29" s="53"/>
      <c r="F29" s="53"/>
      <c r="G29" s="53"/>
      <c r="H29" s="53"/>
      <c r="I29" s="31" t="str">
        <f t="shared" si="0"/>
        <v/>
      </c>
      <c r="J29" s="46" t="str">
        <f t="shared" si="1"/>
        <v/>
      </c>
      <c r="K29" s="12"/>
    </row>
    <row r="30" spans="1:11" s="6" customFormat="1" ht="20" customHeight="1">
      <c r="A30" s="11"/>
      <c r="B30" s="39">
        <v>18</v>
      </c>
      <c r="C30" s="52"/>
      <c r="D30" s="53"/>
      <c r="E30" s="53"/>
      <c r="F30" s="53"/>
      <c r="G30" s="53"/>
      <c r="H30" s="53"/>
      <c r="I30" s="31" t="str">
        <f t="shared" si="0"/>
        <v/>
      </c>
      <c r="J30" s="46" t="str">
        <f t="shared" si="1"/>
        <v/>
      </c>
      <c r="K30" s="12"/>
    </row>
    <row r="31" spans="1:11" s="6" customFormat="1" ht="20" customHeight="1">
      <c r="A31" s="11"/>
      <c r="B31" s="39">
        <v>19</v>
      </c>
      <c r="C31" s="52"/>
      <c r="D31" s="53"/>
      <c r="E31" s="53"/>
      <c r="F31" s="53"/>
      <c r="G31" s="53"/>
      <c r="H31" s="53"/>
      <c r="I31" s="31" t="str">
        <f t="shared" si="0"/>
        <v/>
      </c>
      <c r="J31" s="46" t="str">
        <f t="shared" si="1"/>
        <v/>
      </c>
      <c r="K31" s="12"/>
    </row>
    <row r="32" spans="1:11" s="6" customFormat="1" ht="20" customHeight="1" thickBot="1">
      <c r="A32" s="11"/>
      <c r="B32" s="40">
        <v>20</v>
      </c>
      <c r="C32" s="54"/>
      <c r="D32" s="49"/>
      <c r="E32" s="49"/>
      <c r="F32" s="49"/>
      <c r="G32" s="49"/>
      <c r="H32" s="49"/>
      <c r="I32" s="32" t="str">
        <f t="shared" si="0"/>
        <v/>
      </c>
      <c r="J32" s="47" t="str">
        <f>IF(AND(G32="",H32=""),"",#REF!)</f>
        <v/>
      </c>
      <c r="K32" s="12"/>
    </row>
    <row r="33" spans="1:11" s="6" customFormat="1" ht="18" customHeight="1">
      <c r="A33" s="11"/>
      <c r="B33" s="135" t="s">
        <v>10</v>
      </c>
      <c r="C33" s="136"/>
      <c r="D33" s="136"/>
      <c r="E33" s="137"/>
      <c r="F33" s="41"/>
      <c r="G33" s="34" t="str">
        <f>IF(SUM(G$12:G$32)&gt;0,PERCENTILE(G$12:G$32,0.98),"")</f>
        <v/>
      </c>
      <c r="H33" s="42"/>
      <c r="I33" s="33" t="str">
        <f>IF(SUM(I$12:I$32)&gt;0,PERCENTILE(I$12:I$32,0.98),"")</f>
        <v/>
      </c>
      <c r="J33" s="34" t="str">
        <f>IF(SUM(J$12:J$32)&gt;0,PERCENTILE(J$12:J$32,0.98),"")</f>
        <v/>
      </c>
      <c r="K33" s="12"/>
    </row>
    <row r="34" spans="1:11" s="6" customFormat="1" ht="18" customHeight="1">
      <c r="A34" s="11"/>
      <c r="B34" s="135" t="s">
        <v>11</v>
      </c>
      <c r="C34" s="136"/>
      <c r="D34" s="136"/>
      <c r="E34" s="137"/>
      <c r="F34" s="41"/>
      <c r="G34" s="34" t="str">
        <f>IF(SUM(G$12:G$32)&gt;0,PERCENTILE(G$12:G$32,0.95),"")</f>
        <v/>
      </c>
      <c r="H34" s="42"/>
      <c r="I34" s="33" t="str">
        <f>IF(SUM(I$12:I$32)&gt;0,PERCENTILE(I$12:I$32,0.95),"")</f>
        <v/>
      </c>
      <c r="J34" s="34" t="str">
        <f>IF(SUM(J$12:J$32)&gt;0,PERCENTILE(J$12:J$32,0.95),"")</f>
        <v/>
      </c>
      <c r="K34" s="12"/>
    </row>
    <row r="35" spans="1:11" s="6" customFormat="1" ht="18" customHeight="1">
      <c r="A35" s="11"/>
      <c r="B35" s="135" t="s">
        <v>12</v>
      </c>
      <c r="C35" s="136"/>
      <c r="D35" s="136"/>
      <c r="E35" s="137"/>
      <c r="F35" s="41"/>
      <c r="G35" s="34" t="str">
        <f>IF(SUM(G$12:G$32)&gt;0,PERCENTILE(G$12:G$32,0.9),"")</f>
        <v/>
      </c>
      <c r="H35" s="42"/>
      <c r="I35" s="33" t="str">
        <f>IF(SUM(I$12:I$32)&gt;0,PERCENTILE(I$12:I$32,0.9),"")</f>
        <v/>
      </c>
      <c r="J35" s="34" t="str">
        <f>IF(SUM(J$12:J$32)&gt;0,PERCENTILE(J$12:J$32,0.9),"")</f>
        <v/>
      </c>
      <c r="K35" s="12"/>
    </row>
    <row r="36" spans="1:11" s="6" customFormat="1" ht="18" customHeight="1">
      <c r="A36" s="11"/>
      <c r="B36" s="135" t="s">
        <v>13</v>
      </c>
      <c r="C36" s="136"/>
      <c r="D36" s="136"/>
      <c r="E36" s="137"/>
      <c r="F36" s="41"/>
      <c r="G36" s="34" t="str">
        <f>IF(SUM(G$12:G$32)&gt;0,PERCENTILE(G$12:G$32,0.85),"")</f>
        <v/>
      </c>
      <c r="H36" s="42"/>
      <c r="I36" s="33" t="str">
        <f>IF(SUM(I$12:I$32)&gt;0,PERCENTILE(I$12:I$32,0.85),"")</f>
        <v/>
      </c>
      <c r="J36" s="34" t="str">
        <f>IF(SUM(J$12:J$32)&gt;0,PERCENTILE(J$12:J$32,0.85),"")</f>
        <v/>
      </c>
      <c r="K36" s="12"/>
    </row>
    <row r="37" spans="1:11" s="6" customFormat="1" ht="18" customHeight="1">
      <c r="A37" s="11"/>
      <c r="B37" s="125" t="s">
        <v>1</v>
      </c>
      <c r="C37" s="126"/>
      <c r="D37" s="126"/>
      <c r="E37" s="127"/>
      <c r="F37" s="43"/>
      <c r="G37" s="36" t="str">
        <f>IF(SUM(G$12:G$32)&gt;0,AVERAGE(G$12:G$32),"")</f>
        <v/>
      </c>
      <c r="H37" s="44"/>
      <c r="I37" s="35" t="str">
        <f>IF(SUM(I$12:I$32)&gt;0,AVERAGE(I$12:I$32),"")</f>
        <v/>
      </c>
      <c r="J37" s="36" t="str">
        <f>IF(SUM(J$12:J$32)&gt;0,AVERAGE(J$12:J$32),"")</f>
        <v/>
      </c>
      <c r="K37" s="12"/>
    </row>
    <row r="38" spans="1:11" ht="20" customHeight="1">
      <c r="A38" s="7"/>
      <c r="B38" s="2"/>
      <c r="C38" s="14"/>
      <c r="D38" s="2"/>
      <c r="E38" s="2"/>
      <c r="F38" s="13"/>
      <c r="G38" s="2"/>
      <c r="H38" s="2"/>
      <c r="I38" s="2"/>
      <c r="J38" s="2"/>
      <c r="K38" s="12"/>
    </row>
    <row r="39" spans="1:11" ht="20" customHeight="1">
      <c r="A39" s="7"/>
      <c r="B39" s="55" t="s">
        <v>2</v>
      </c>
      <c r="C39" s="56"/>
      <c r="D39" s="56"/>
      <c r="E39" s="56"/>
      <c r="F39" s="56"/>
      <c r="G39" s="56"/>
      <c r="H39" s="56"/>
      <c r="I39" s="56"/>
      <c r="J39" s="56"/>
      <c r="K39" s="12"/>
    </row>
    <row r="40" spans="1:11" ht="20" customHeight="1">
      <c r="A40" s="7"/>
      <c r="B40" s="57"/>
      <c r="C40" s="57"/>
      <c r="D40" s="57"/>
      <c r="E40" s="57"/>
      <c r="F40" s="57"/>
      <c r="G40" s="57"/>
      <c r="H40" s="57"/>
      <c r="I40" s="57"/>
      <c r="J40" s="57"/>
      <c r="K40" s="12"/>
    </row>
    <row r="41" spans="1:11" ht="20" customHeight="1">
      <c r="A41" s="7"/>
      <c r="B41" s="58"/>
      <c r="C41" s="58"/>
      <c r="D41" s="58"/>
      <c r="E41" s="58"/>
      <c r="F41" s="58"/>
      <c r="G41" s="58"/>
      <c r="H41" s="58"/>
      <c r="I41" s="58"/>
      <c r="J41" s="58"/>
      <c r="K41" s="12"/>
    </row>
    <row r="42" spans="1:11" ht="20" customHeight="1">
      <c r="A42" s="7"/>
      <c r="B42" s="57"/>
      <c r="C42" s="57"/>
      <c r="D42" s="57"/>
      <c r="E42" s="57"/>
      <c r="F42" s="57"/>
      <c r="G42" s="57"/>
      <c r="H42" s="57"/>
      <c r="I42" s="57"/>
      <c r="J42" s="57"/>
      <c r="K42" s="12"/>
    </row>
    <row r="43" spans="1:11" ht="20" customHeight="1">
      <c r="A43" s="7"/>
      <c r="B43" s="58"/>
      <c r="C43" s="58"/>
      <c r="D43" s="58"/>
      <c r="E43" s="58"/>
      <c r="F43" s="58"/>
      <c r="G43" s="58"/>
      <c r="H43" s="58"/>
      <c r="I43" s="58"/>
      <c r="J43" s="58"/>
      <c r="K43" s="12"/>
    </row>
    <row r="44" spans="1:11" ht="20" customHeight="1">
      <c r="A44" s="7"/>
      <c r="B44" s="57"/>
      <c r="C44" s="57"/>
      <c r="D44" s="57"/>
      <c r="E44" s="57"/>
      <c r="F44" s="57"/>
      <c r="G44" s="57"/>
      <c r="H44" s="57"/>
      <c r="I44" s="57"/>
      <c r="J44" s="57"/>
      <c r="K44" s="12"/>
    </row>
    <row r="45" spans="1:11" ht="20" customHeight="1">
      <c r="A45" s="7"/>
      <c r="B45" s="57"/>
      <c r="C45" s="57"/>
      <c r="D45" s="57"/>
      <c r="E45" s="57"/>
      <c r="F45" s="57"/>
      <c r="G45" s="57"/>
      <c r="H45" s="57"/>
      <c r="I45" s="57"/>
      <c r="J45" s="57"/>
      <c r="K45" s="12"/>
    </row>
    <row r="46" spans="1:11">
      <c r="B46" s="7"/>
      <c r="C46" s="7"/>
      <c r="D46" s="7"/>
      <c r="E46" s="7"/>
      <c r="F46" s="7"/>
      <c r="G46" s="7"/>
      <c r="H46" s="7"/>
      <c r="I46" s="7"/>
      <c r="J46" s="7"/>
      <c r="K46" s="12"/>
    </row>
  </sheetData>
  <sheetProtection algorithmName="SHA-512" hashValue="lI1PQTRJKH7jYqiQ+NBu4YyaGi6PnjF4sjg7qyVgfQlNCmmk2/tL3ZsrWWwskNQ5WMd4mlMuo33zK3dvZGJJ2w==" saltValue="ra4+pWGeO0KH8oR1UWvNkw==" spinCount="100000" sheet="1" objects="1" scenarios="1"/>
  <mergeCells count="14">
    <mergeCell ref="B2:J2"/>
    <mergeCell ref="B4:H4"/>
    <mergeCell ref="B37:E37"/>
    <mergeCell ref="B10:B11"/>
    <mergeCell ref="C10:E11"/>
    <mergeCell ref="B33:E33"/>
    <mergeCell ref="B34:E34"/>
    <mergeCell ref="B35:E35"/>
    <mergeCell ref="B36:E36"/>
    <mergeCell ref="D8:J8"/>
    <mergeCell ref="B8:C8"/>
    <mergeCell ref="B9:C9"/>
    <mergeCell ref="I9:J9"/>
    <mergeCell ref="D9:G9"/>
  </mergeCells>
  <phoneticPr fontId="6" type="noConversion"/>
  <pageMargins left="0.78740157480314965" right="0.27559055118110237" top="0.59055118110236227" bottom="0.59055118110236227" header="0.31496062992125984" footer="0.35433070866141736"/>
  <pageSetup paperSize="9" scale="78" orientation="portrait" verticalDpi="360" r:id="rId1"/>
  <headerFooter alignWithMargins="0">
    <oddHeader>&amp;L&amp;F&amp;C&amp;A&amp;R&amp;D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A887-4602-4E35-A73F-ED151F816616}">
  <sheetPr>
    <pageSetUpPr fitToPage="1"/>
  </sheetPr>
  <dimension ref="A1:L46"/>
  <sheetViews>
    <sheetView showWhiteSpace="0" zoomScaleNormal="100" workbookViewId="0">
      <selection activeCell="B2" sqref="B2:J3"/>
    </sheetView>
  </sheetViews>
  <sheetFormatPr defaultColWidth="8.90625" defaultRowHeight="12.5"/>
  <cols>
    <col min="1" max="1" width="5.36328125" style="1" customWidth="1"/>
    <col min="2" max="2" width="10.453125" style="1" customWidth="1"/>
    <col min="3" max="5" width="5.81640625" style="1" customWidth="1"/>
    <col min="6" max="10" width="12.81640625" style="1" customWidth="1"/>
    <col min="11" max="11" width="4.81640625" style="1" customWidth="1"/>
    <col min="12" max="16384" width="8.90625" style="1"/>
  </cols>
  <sheetData>
    <row r="1" spans="1:12" ht="90" customHeight="1">
      <c r="A1" s="7"/>
      <c r="C1" s="2"/>
      <c r="D1" s="2"/>
      <c r="E1" s="2"/>
      <c r="F1" s="2"/>
      <c r="G1" s="2"/>
      <c r="H1" s="2"/>
      <c r="I1" s="7"/>
      <c r="J1" s="7"/>
      <c r="K1" s="7"/>
    </row>
    <row r="2" spans="1:12" s="4" customFormat="1" ht="25.75" customHeight="1">
      <c r="A2" s="8"/>
      <c r="B2" s="122" t="s">
        <v>24</v>
      </c>
      <c r="C2" s="122"/>
      <c r="D2" s="122"/>
      <c r="E2" s="122"/>
      <c r="F2" s="122"/>
      <c r="G2" s="122"/>
      <c r="H2" s="122"/>
      <c r="I2" s="122"/>
      <c r="J2" s="122"/>
      <c r="K2" s="8"/>
    </row>
    <row r="3" spans="1:12" s="4" customFormat="1" ht="18.649999999999999" customHeight="1">
      <c r="A3" s="8"/>
      <c r="B3" s="73" t="s">
        <v>29</v>
      </c>
      <c r="C3" s="72"/>
      <c r="D3" s="72"/>
      <c r="E3" s="72"/>
      <c r="F3" s="72"/>
      <c r="G3" s="72"/>
      <c r="H3" s="72"/>
      <c r="I3" s="72"/>
      <c r="J3" s="72"/>
      <c r="K3" s="8"/>
    </row>
    <row r="4" spans="1:12" ht="25" customHeight="1">
      <c r="A4" s="7"/>
      <c r="B4" s="123" t="s">
        <v>25</v>
      </c>
      <c r="C4" s="124"/>
      <c r="D4" s="124"/>
      <c r="E4" s="124"/>
      <c r="F4" s="124"/>
      <c r="G4" s="124"/>
      <c r="H4" s="124"/>
      <c r="I4" s="7"/>
      <c r="J4" s="7"/>
      <c r="K4" s="7"/>
    </row>
    <row r="5" spans="1:12" ht="20" customHeight="1">
      <c r="A5" s="2"/>
      <c r="B5" s="17" t="str">
        <f>Introduction!B5</f>
        <v>Updated: 20 November 2023</v>
      </c>
      <c r="C5" s="18"/>
      <c r="D5" s="7"/>
      <c r="E5" s="7"/>
      <c r="F5" s="7"/>
      <c r="G5" s="7"/>
      <c r="H5" s="7"/>
      <c r="I5" s="7"/>
      <c r="J5" s="7"/>
      <c r="K5" s="7"/>
    </row>
    <row r="6" spans="1:12" ht="15" customHeight="1">
      <c r="A6" s="7"/>
      <c r="B6" s="19"/>
      <c r="C6" s="7"/>
      <c r="D6" s="7"/>
      <c r="E6" s="7"/>
      <c r="F6" s="7"/>
      <c r="G6" s="7"/>
      <c r="H6" s="7"/>
      <c r="I6" s="7"/>
      <c r="J6" s="7"/>
      <c r="K6" s="7"/>
    </row>
    <row r="7" spans="1:12" ht="29.4" customHeight="1" thickBot="1">
      <c r="A7" s="7"/>
      <c r="B7" s="20" t="s">
        <v>31</v>
      </c>
      <c r="C7" s="21"/>
      <c r="D7" s="21"/>
      <c r="E7" s="21"/>
      <c r="F7" s="22"/>
      <c r="G7" s="22"/>
      <c r="H7" s="7"/>
      <c r="I7" s="7"/>
      <c r="J7" s="7"/>
      <c r="K7" s="7"/>
    </row>
    <row r="8" spans="1:12" s="6" customFormat="1" ht="32" customHeight="1">
      <c r="A8" s="11"/>
      <c r="B8" s="140" t="s">
        <v>3</v>
      </c>
      <c r="C8" s="141"/>
      <c r="D8" s="149" t="s">
        <v>16</v>
      </c>
      <c r="E8" s="149"/>
      <c r="F8" s="149"/>
      <c r="G8" s="149"/>
      <c r="H8" s="149"/>
      <c r="I8" s="149"/>
      <c r="J8" s="150"/>
      <c r="K8" s="12"/>
      <c r="L8" s="5"/>
    </row>
    <row r="9" spans="1:12" s="6" customFormat="1" ht="20" customHeight="1" thickBot="1">
      <c r="A9" s="11"/>
      <c r="B9" s="142" t="s">
        <v>4</v>
      </c>
      <c r="C9" s="143"/>
      <c r="D9" s="151">
        <v>35215</v>
      </c>
      <c r="E9" s="152"/>
      <c r="F9" s="152"/>
      <c r="G9" s="153"/>
      <c r="H9" s="37" t="s">
        <v>14</v>
      </c>
      <c r="I9" s="154" t="s">
        <v>5</v>
      </c>
      <c r="J9" s="155"/>
      <c r="K9" s="12"/>
      <c r="L9" s="5"/>
    </row>
    <row r="10" spans="1:12" s="5" customFormat="1" ht="58.75" customHeight="1">
      <c r="A10" s="9"/>
      <c r="B10" s="128" t="s">
        <v>0</v>
      </c>
      <c r="C10" s="129" t="s">
        <v>28</v>
      </c>
      <c r="D10" s="130"/>
      <c r="E10" s="131"/>
      <c r="F10" s="23" t="s">
        <v>17</v>
      </c>
      <c r="G10" s="23" t="s">
        <v>26</v>
      </c>
      <c r="H10" s="23" t="s">
        <v>23</v>
      </c>
      <c r="I10" s="23" t="s">
        <v>15</v>
      </c>
      <c r="J10" s="24" t="s">
        <v>27</v>
      </c>
      <c r="K10" s="12"/>
    </row>
    <row r="11" spans="1:12" s="5" customFormat="1" ht="17.399999999999999" customHeight="1">
      <c r="A11" s="9"/>
      <c r="B11" s="128"/>
      <c r="C11" s="132"/>
      <c r="D11" s="133"/>
      <c r="E11" s="134"/>
      <c r="F11" s="25" t="s">
        <v>6</v>
      </c>
      <c r="G11" s="25" t="s">
        <v>6</v>
      </c>
      <c r="H11" s="25" t="s">
        <v>6</v>
      </c>
      <c r="I11" s="25" t="s">
        <v>6</v>
      </c>
      <c r="J11" s="26" t="s">
        <v>6</v>
      </c>
      <c r="K11" s="12"/>
      <c r="L11" s="6"/>
    </row>
    <row r="12" spans="1:12" s="5" customFormat="1" ht="21" customHeight="1" thickBot="1">
      <c r="A12" s="9"/>
      <c r="B12" s="48"/>
      <c r="C12" s="27" t="s">
        <v>7</v>
      </c>
      <c r="D12" s="28" t="s">
        <v>8</v>
      </c>
      <c r="E12" s="28" t="s">
        <v>9</v>
      </c>
      <c r="F12" s="28" t="s">
        <v>18</v>
      </c>
      <c r="G12" s="28" t="s">
        <v>19</v>
      </c>
      <c r="H12" s="28" t="s">
        <v>20</v>
      </c>
      <c r="I12" s="28" t="s">
        <v>21</v>
      </c>
      <c r="J12" s="29" t="s">
        <v>22</v>
      </c>
      <c r="K12" s="12"/>
      <c r="L12" s="6"/>
    </row>
    <row r="13" spans="1:12" s="6" customFormat="1" ht="20" customHeight="1">
      <c r="A13" s="11"/>
      <c r="B13" s="38">
        <v>1</v>
      </c>
      <c r="C13" s="59">
        <v>4</v>
      </c>
      <c r="D13" s="60">
        <v>59</v>
      </c>
      <c r="E13" s="60">
        <v>54</v>
      </c>
      <c r="F13" s="60">
        <v>0</v>
      </c>
      <c r="G13" s="60">
        <v>12</v>
      </c>
      <c r="H13" s="60">
        <v>13</v>
      </c>
      <c r="I13" s="30">
        <f>IF(AND(G13="",H13=""),"",SUM(G13:H13))</f>
        <v>25</v>
      </c>
      <c r="J13" s="61">
        <f>IF(AND(G13="",H13=""),"",F14)</f>
        <v>2</v>
      </c>
      <c r="K13" s="12"/>
    </row>
    <row r="14" spans="1:12" s="6" customFormat="1" ht="20" customHeight="1">
      <c r="A14" s="11"/>
      <c r="B14" s="39">
        <v>2</v>
      </c>
      <c r="C14" s="62">
        <v>5</v>
      </c>
      <c r="D14" s="63">
        <v>1</v>
      </c>
      <c r="E14" s="63">
        <v>16</v>
      </c>
      <c r="F14" s="63">
        <v>2</v>
      </c>
      <c r="G14" s="63">
        <v>12</v>
      </c>
      <c r="H14" s="63">
        <v>7</v>
      </c>
      <c r="I14" s="31">
        <f t="shared" ref="I14:I32" si="0">IF(AND(G14="",H14=""),"",SUM(G14:H14))</f>
        <v>19</v>
      </c>
      <c r="J14" s="64">
        <f t="shared" ref="J14:J31" si="1">IF(AND(G14="",H14=""),"",F15)</f>
        <v>0</v>
      </c>
      <c r="K14" s="12"/>
    </row>
    <row r="15" spans="1:12" s="6" customFormat="1" ht="20" customHeight="1">
      <c r="A15" s="11"/>
      <c r="B15" s="39">
        <v>3</v>
      </c>
      <c r="C15" s="62">
        <v>5</v>
      </c>
      <c r="D15" s="63">
        <v>2</v>
      </c>
      <c r="E15" s="63">
        <v>33</v>
      </c>
      <c r="F15" s="63">
        <v>0</v>
      </c>
      <c r="G15" s="63">
        <v>16</v>
      </c>
      <c r="H15" s="63">
        <v>2</v>
      </c>
      <c r="I15" s="31">
        <f t="shared" si="0"/>
        <v>18</v>
      </c>
      <c r="J15" s="64">
        <f t="shared" si="1"/>
        <v>0</v>
      </c>
      <c r="K15" s="12"/>
    </row>
    <row r="16" spans="1:12" s="6" customFormat="1" ht="20" customHeight="1">
      <c r="A16" s="11"/>
      <c r="B16" s="39">
        <v>4</v>
      </c>
      <c r="C16" s="62">
        <v>5</v>
      </c>
      <c r="D16" s="63">
        <v>3</v>
      </c>
      <c r="E16" s="63">
        <v>53</v>
      </c>
      <c r="F16" s="63">
        <v>0</v>
      </c>
      <c r="G16" s="63">
        <v>11</v>
      </c>
      <c r="H16" s="63">
        <v>3</v>
      </c>
      <c r="I16" s="31">
        <f t="shared" si="0"/>
        <v>14</v>
      </c>
      <c r="J16" s="64">
        <f t="shared" si="1"/>
        <v>0</v>
      </c>
      <c r="K16" s="12"/>
    </row>
    <row r="17" spans="1:11" s="6" customFormat="1" ht="20" customHeight="1" thickBot="1">
      <c r="A17" s="11"/>
      <c r="B17" s="40">
        <v>5</v>
      </c>
      <c r="C17" s="65">
        <v>5</v>
      </c>
      <c r="D17" s="66">
        <v>4</v>
      </c>
      <c r="E17" s="66">
        <v>56</v>
      </c>
      <c r="F17" s="66">
        <v>0</v>
      </c>
      <c r="G17" s="66">
        <v>5</v>
      </c>
      <c r="H17" s="66">
        <v>2</v>
      </c>
      <c r="I17" s="32">
        <f t="shared" si="0"/>
        <v>7</v>
      </c>
      <c r="J17" s="67">
        <f t="shared" si="1"/>
        <v>0</v>
      </c>
      <c r="K17" s="12"/>
    </row>
    <row r="18" spans="1:11" s="6" customFormat="1" ht="20" customHeight="1">
      <c r="A18" s="11"/>
      <c r="B18" s="38">
        <v>6</v>
      </c>
      <c r="C18" s="59">
        <v>5</v>
      </c>
      <c r="D18" s="60">
        <v>6</v>
      </c>
      <c r="E18" s="60">
        <v>4</v>
      </c>
      <c r="F18" s="60">
        <v>0</v>
      </c>
      <c r="G18" s="60">
        <v>13</v>
      </c>
      <c r="H18" s="60">
        <v>0</v>
      </c>
      <c r="I18" s="30">
        <f t="shared" si="0"/>
        <v>13</v>
      </c>
      <c r="J18" s="61">
        <f t="shared" si="1"/>
        <v>0</v>
      </c>
      <c r="K18" s="12"/>
    </row>
    <row r="19" spans="1:11" s="6" customFormat="1" ht="20" customHeight="1">
      <c r="A19" s="11"/>
      <c r="B19" s="39">
        <v>7</v>
      </c>
      <c r="C19" s="62">
        <v>5</v>
      </c>
      <c r="D19" s="63">
        <v>7</v>
      </c>
      <c r="E19" s="63">
        <v>46</v>
      </c>
      <c r="F19" s="63">
        <v>0</v>
      </c>
      <c r="G19" s="63">
        <v>10</v>
      </c>
      <c r="H19" s="63">
        <v>1</v>
      </c>
      <c r="I19" s="31">
        <f t="shared" si="0"/>
        <v>11</v>
      </c>
      <c r="J19" s="64">
        <f t="shared" si="1"/>
        <v>0</v>
      </c>
      <c r="K19" s="12"/>
    </row>
    <row r="20" spans="1:11" s="6" customFormat="1" ht="20" customHeight="1">
      <c r="A20" s="11"/>
      <c r="B20" s="39">
        <v>8</v>
      </c>
      <c r="C20" s="62">
        <v>5</v>
      </c>
      <c r="D20" s="63">
        <v>8</v>
      </c>
      <c r="E20" s="63">
        <v>54</v>
      </c>
      <c r="F20" s="63">
        <v>0</v>
      </c>
      <c r="G20" s="63">
        <v>20</v>
      </c>
      <c r="H20" s="63">
        <v>6</v>
      </c>
      <c r="I20" s="31">
        <f t="shared" si="0"/>
        <v>26</v>
      </c>
      <c r="J20" s="64">
        <f t="shared" si="1"/>
        <v>4</v>
      </c>
      <c r="K20" s="12"/>
    </row>
    <row r="21" spans="1:11" s="6" customFormat="1" ht="20" customHeight="1">
      <c r="A21" s="11"/>
      <c r="B21" s="39">
        <v>9</v>
      </c>
      <c r="C21" s="62">
        <v>5</v>
      </c>
      <c r="D21" s="63">
        <v>10</v>
      </c>
      <c r="E21" s="63">
        <v>9</v>
      </c>
      <c r="F21" s="63">
        <v>4</v>
      </c>
      <c r="G21" s="63">
        <v>11</v>
      </c>
      <c r="H21" s="63">
        <v>5</v>
      </c>
      <c r="I21" s="31">
        <f t="shared" si="0"/>
        <v>16</v>
      </c>
      <c r="J21" s="64">
        <f t="shared" si="1"/>
        <v>0</v>
      </c>
      <c r="K21" s="12"/>
    </row>
    <row r="22" spans="1:11" s="6" customFormat="1" ht="20" customHeight="1" thickBot="1">
      <c r="A22" s="11"/>
      <c r="B22" s="40">
        <v>10</v>
      </c>
      <c r="C22" s="65">
        <v>5</v>
      </c>
      <c r="D22" s="66">
        <v>11</v>
      </c>
      <c r="E22" s="66">
        <v>26</v>
      </c>
      <c r="F22" s="66">
        <v>0</v>
      </c>
      <c r="G22" s="66">
        <v>12</v>
      </c>
      <c r="H22" s="66">
        <v>1</v>
      </c>
      <c r="I22" s="32">
        <f t="shared" si="0"/>
        <v>13</v>
      </c>
      <c r="J22" s="67">
        <f t="shared" si="1"/>
        <v>0</v>
      </c>
      <c r="K22" s="12"/>
    </row>
    <row r="23" spans="1:11" s="6" customFormat="1" ht="20" customHeight="1">
      <c r="A23" s="11"/>
      <c r="B23" s="38">
        <v>11</v>
      </c>
      <c r="C23" s="59">
        <v>5</v>
      </c>
      <c r="D23" s="60">
        <v>15</v>
      </c>
      <c r="E23" s="60">
        <v>34</v>
      </c>
      <c r="F23" s="60">
        <v>0</v>
      </c>
      <c r="G23" s="60">
        <v>3</v>
      </c>
      <c r="H23" s="60">
        <v>0</v>
      </c>
      <c r="I23" s="30">
        <f t="shared" si="0"/>
        <v>3</v>
      </c>
      <c r="J23" s="61">
        <f t="shared" si="1"/>
        <v>0</v>
      </c>
      <c r="K23" s="12"/>
    </row>
    <row r="24" spans="1:11" s="6" customFormat="1" ht="20" customHeight="1">
      <c r="A24" s="11"/>
      <c r="B24" s="39">
        <v>12</v>
      </c>
      <c r="C24" s="62">
        <v>5</v>
      </c>
      <c r="D24" s="63">
        <v>16</v>
      </c>
      <c r="E24" s="63">
        <v>19</v>
      </c>
      <c r="F24" s="63">
        <v>0</v>
      </c>
      <c r="G24" s="63">
        <v>8</v>
      </c>
      <c r="H24" s="63">
        <v>1</v>
      </c>
      <c r="I24" s="31">
        <f t="shared" si="0"/>
        <v>9</v>
      </c>
      <c r="J24" s="64">
        <f t="shared" si="1"/>
        <v>0</v>
      </c>
      <c r="K24" s="12"/>
    </row>
    <row r="25" spans="1:11" s="6" customFormat="1" ht="20" customHeight="1">
      <c r="A25" s="11"/>
      <c r="B25" s="39">
        <v>13</v>
      </c>
      <c r="C25" s="62">
        <v>5</v>
      </c>
      <c r="D25" s="63">
        <v>17</v>
      </c>
      <c r="E25" s="63">
        <v>20</v>
      </c>
      <c r="F25" s="63">
        <v>0</v>
      </c>
      <c r="G25" s="63">
        <v>15</v>
      </c>
      <c r="H25" s="63">
        <v>11</v>
      </c>
      <c r="I25" s="31">
        <f t="shared" si="0"/>
        <v>26</v>
      </c>
      <c r="J25" s="64">
        <f t="shared" si="1"/>
        <v>2</v>
      </c>
      <c r="K25" s="12"/>
    </row>
    <row r="26" spans="1:11" s="6" customFormat="1" ht="20" customHeight="1">
      <c r="A26" s="11"/>
      <c r="B26" s="39">
        <v>14</v>
      </c>
      <c r="C26" s="62">
        <v>5</v>
      </c>
      <c r="D26" s="63">
        <v>18</v>
      </c>
      <c r="E26" s="63">
        <v>37</v>
      </c>
      <c r="F26" s="63">
        <v>2</v>
      </c>
      <c r="G26" s="63">
        <v>8</v>
      </c>
      <c r="H26" s="63">
        <v>0</v>
      </c>
      <c r="I26" s="31">
        <f t="shared" si="0"/>
        <v>8</v>
      </c>
      <c r="J26" s="64">
        <f t="shared" si="1"/>
        <v>0</v>
      </c>
      <c r="K26" s="12"/>
    </row>
    <row r="27" spans="1:11" s="6" customFormat="1" ht="20" customHeight="1" thickBot="1">
      <c r="A27" s="11"/>
      <c r="B27" s="40">
        <v>15</v>
      </c>
      <c r="C27" s="65">
        <v>5</v>
      </c>
      <c r="D27" s="66">
        <v>19</v>
      </c>
      <c r="E27" s="66">
        <v>37</v>
      </c>
      <c r="F27" s="66">
        <v>0</v>
      </c>
      <c r="G27" s="66">
        <v>12</v>
      </c>
      <c r="H27" s="66">
        <v>3</v>
      </c>
      <c r="I27" s="32">
        <f t="shared" si="0"/>
        <v>15</v>
      </c>
      <c r="J27" s="67">
        <f t="shared" si="1"/>
        <v>7</v>
      </c>
      <c r="K27" s="12"/>
    </row>
    <row r="28" spans="1:11" s="6" customFormat="1" ht="20" customHeight="1">
      <c r="A28" s="11"/>
      <c r="B28" s="38">
        <v>16</v>
      </c>
      <c r="C28" s="59">
        <v>5</v>
      </c>
      <c r="D28" s="60">
        <v>20</v>
      </c>
      <c r="E28" s="60">
        <v>28</v>
      </c>
      <c r="F28" s="60">
        <v>7</v>
      </c>
      <c r="G28" s="60">
        <v>19</v>
      </c>
      <c r="H28" s="60">
        <v>0</v>
      </c>
      <c r="I28" s="30">
        <f t="shared" si="0"/>
        <v>19</v>
      </c>
      <c r="J28" s="61">
        <f t="shared" si="1"/>
        <v>0</v>
      </c>
      <c r="K28" s="12"/>
    </row>
    <row r="29" spans="1:11" s="6" customFormat="1" ht="20" customHeight="1">
      <c r="A29" s="11"/>
      <c r="B29" s="39">
        <v>17</v>
      </c>
      <c r="C29" s="62">
        <v>5</v>
      </c>
      <c r="D29" s="63">
        <v>21</v>
      </c>
      <c r="E29" s="63">
        <v>52</v>
      </c>
      <c r="F29" s="63">
        <v>0</v>
      </c>
      <c r="G29" s="63">
        <v>15</v>
      </c>
      <c r="H29" s="63">
        <v>10</v>
      </c>
      <c r="I29" s="31">
        <f t="shared" si="0"/>
        <v>25</v>
      </c>
      <c r="J29" s="64">
        <f t="shared" si="1"/>
        <v>2</v>
      </c>
      <c r="K29" s="12"/>
    </row>
    <row r="30" spans="1:11" s="6" customFormat="1" ht="20" customHeight="1">
      <c r="A30" s="11"/>
      <c r="B30" s="39">
        <v>18</v>
      </c>
      <c r="C30" s="62">
        <v>5</v>
      </c>
      <c r="D30" s="63">
        <v>23</v>
      </c>
      <c r="E30" s="63">
        <v>10</v>
      </c>
      <c r="F30" s="63">
        <v>2</v>
      </c>
      <c r="G30" s="63">
        <v>8</v>
      </c>
      <c r="H30" s="63">
        <v>4</v>
      </c>
      <c r="I30" s="31">
        <f t="shared" si="0"/>
        <v>12</v>
      </c>
      <c r="J30" s="64">
        <f t="shared" si="1"/>
        <v>4</v>
      </c>
      <c r="K30" s="12"/>
    </row>
    <row r="31" spans="1:11" s="6" customFormat="1" ht="20" customHeight="1">
      <c r="A31" s="11"/>
      <c r="B31" s="39">
        <v>19</v>
      </c>
      <c r="C31" s="62">
        <v>5</v>
      </c>
      <c r="D31" s="63">
        <v>25</v>
      </c>
      <c r="E31" s="63">
        <v>30</v>
      </c>
      <c r="F31" s="63">
        <v>4</v>
      </c>
      <c r="G31" s="63">
        <v>16</v>
      </c>
      <c r="H31" s="63">
        <v>8</v>
      </c>
      <c r="I31" s="31">
        <f t="shared" si="0"/>
        <v>24</v>
      </c>
      <c r="J31" s="64">
        <f t="shared" si="1"/>
        <v>4</v>
      </c>
      <c r="K31" s="12"/>
    </row>
    <row r="32" spans="1:11" s="6" customFormat="1" ht="20" customHeight="1" thickBot="1">
      <c r="A32" s="11"/>
      <c r="B32" s="40">
        <v>20</v>
      </c>
      <c r="C32" s="65">
        <v>5</v>
      </c>
      <c r="D32" s="66">
        <v>26</v>
      </c>
      <c r="E32" s="66">
        <v>37</v>
      </c>
      <c r="F32" s="66">
        <v>4</v>
      </c>
      <c r="G32" s="66">
        <v>16</v>
      </c>
      <c r="H32" s="66">
        <v>8</v>
      </c>
      <c r="I32" s="32">
        <f t="shared" si="0"/>
        <v>24</v>
      </c>
      <c r="J32" s="68"/>
      <c r="K32" s="12"/>
    </row>
    <row r="33" spans="1:11" s="6" customFormat="1" ht="18" customHeight="1">
      <c r="A33" s="11"/>
      <c r="B33" s="135" t="s">
        <v>10</v>
      </c>
      <c r="C33" s="136"/>
      <c r="D33" s="136"/>
      <c r="E33" s="137"/>
      <c r="F33" s="41"/>
      <c r="G33" s="34">
        <f>IF(SUM(G$12:G$32)&gt;0,PERCENTILE(G$12:G$32,0.98),"")</f>
        <v>19.62</v>
      </c>
      <c r="H33" s="42"/>
      <c r="I33" s="33">
        <f>IF(SUM(I$12:I$32)&gt;0,PERCENTILE(I$12:I$32,0.98),"")</f>
        <v>26</v>
      </c>
      <c r="J33" s="34">
        <f>IF(SUM(J$12:J$32)&gt;0,PERCENTILE(J$12:J$32,0.98),"")</f>
        <v>5.9200000000000017</v>
      </c>
      <c r="K33" s="12"/>
    </row>
    <row r="34" spans="1:11" s="6" customFormat="1" ht="18" customHeight="1">
      <c r="A34" s="11"/>
      <c r="B34" s="135" t="s">
        <v>11</v>
      </c>
      <c r="C34" s="136"/>
      <c r="D34" s="136"/>
      <c r="E34" s="137"/>
      <c r="F34" s="41"/>
      <c r="G34" s="34">
        <f>IF(SUM(G$12:G$32)&gt;0,PERCENTILE(G$12:G$32,0.95),"")</f>
        <v>19.05</v>
      </c>
      <c r="H34" s="42"/>
      <c r="I34" s="33">
        <f>IF(SUM(I$12:I$32)&gt;0,PERCENTILE(I$12:I$32,0.95),"")</f>
        <v>26</v>
      </c>
      <c r="J34" s="34">
        <f>IF(SUM(J$12:J$32)&gt;0,PERCENTILE(J$12:J$32,0.95),"")</f>
        <v>4.2999999999999936</v>
      </c>
      <c r="K34" s="12"/>
    </row>
    <row r="35" spans="1:11" s="6" customFormat="1" ht="18" customHeight="1">
      <c r="A35" s="11"/>
      <c r="B35" s="135" t="s">
        <v>12</v>
      </c>
      <c r="C35" s="136"/>
      <c r="D35" s="136"/>
      <c r="E35" s="137"/>
      <c r="F35" s="41"/>
      <c r="G35" s="34">
        <f>IF(SUM(G$12:G$32)&gt;0,PERCENTILE(G$12:G$32,0.9),"")</f>
        <v>16.300000000000004</v>
      </c>
      <c r="H35" s="42"/>
      <c r="I35" s="33">
        <f>IF(SUM(I$12:I$32)&gt;0,PERCENTILE(I$12:I$32,0.9),"")</f>
        <v>25.1</v>
      </c>
      <c r="J35" s="34">
        <f>IF(SUM(J$12:J$32)&gt;0,PERCENTILE(J$12:J$32,0.9),"")</f>
        <v>4</v>
      </c>
      <c r="K35" s="12"/>
    </row>
    <row r="36" spans="1:11" s="6" customFormat="1" ht="18" customHeight="1">
      <c r="A36" s="11"/>
      <c r="B36" s="135" t="s">
        <v>13</v>
      </c>
      <c r="C36" s="136"/>
      <c r="D36" s="136"/>
      <c r="E36" s="137"/>
      <c r="F36" s="41"/>
      <c r="G36" s="34">
        <f>IF(SUM(G$12:G$32)&gt;0,PERCENTILE(G$12:G$32,0.85),"")</f>
        <v>16</v>
      </c>
      <c r="H36" s="42"/>
      <c r="I36" s="33">
        <f>IF(SUM(I$12:I$32)&gt;0,PERCENTILE(I$12:I$32,0.85),"")</f>
        <v>25</v>
      </c>
      <c r="J36" s="34">
        <f>IF(SUM(J$12:J$32)&gt;0,PERCENTILE(J$12:J$32,0.85),"")</f>
        <v>4</v>
      </c>
      <c r="K36" s="12"/>
    </row>
    <row r="37" spans="1:11" s="6" customFormat="1" ht="18" customHeight="1">
      <c r="A37" s="11"/>
      <c r="B37" s="125" t="s">
        <v>1</v>
      </c>
      <c r="C37" s="126"/>
      <c r="D37" s="126"/>
      <c r="E37" s="127"/>
      <c r="F37" s="43"/>
      <c r="G37" s="36">
        <f>IF(SUM(G$12:G$32)&gt;0,AVERAGE(G$12:G$32),"")</f>
        <v>12.1</v>
      </c>
      <c r="H37" s="44"/>
      <c r="I37" s="35">
        <f>IF(SUM(I$12:I$32)&gt;0,AVERAGE(I$12:I$32),"")</f>
        <v>16.350000000000001</v>
      </c>
      <c r="J37" s="36">
        <f>IF(SUM(J$12:J$32)&gt;0,AVERAGE(J$12:J$32),"")</f>
        <v>1.3157894736842106</v>
      </c>
      <c r="K37" s="12"/>
    </row>
    <row r="38" spans="1:11" ht="20" customHeight="1">
      <c r="A38" s="7"/>
      <c r="B38" s="2"/>
      <c r="C38" s="14"/>
      <c r="D38" s="2"/>
      <c r="E38" s="2"/>
      <c r="F38" s="13"/>
      <c r="G38" s="2"/>
      <c r="H38" s="2"/>
      <c r="I38" s="2"/>
      <c r="J38" s="2"/>
      <c r="K38" s="12"/>
    </row>
    <row r="39" spans="1:11" ht="20" customHeight="1">
      <c r="A39" s="7"/>
      <c r="B39" s="55" t="s">
        <v>2</v>
      </c>
      <c r="C39" s="56"/>
      <c r="D39" s="56"/>
      <c r="E39" s="56"/>
      <c r="F39" s="56"/>
      <c r="G39" s="56"/>
      <c r="H39" s="56"/>
      <c r="I39" s="56"/>
      <c r="J39" s="56"/>
      <c r="K39" s="12"/>
    </row>
    <row r="40" spans="1:11" ht="20" customHeight="1">
      <c r="A40" s="7"/>
      <c r="B40" s="69"/>
      <c r="C40" s="69"/>
      <c r="D40" s="69"/>
      <c r="E40" s="69"/>
      <c r="F40" s="69"/>
      <c r="G40" s="69"/>
      <c r="H40" s="69"/>
      <c r="I40" s="69"/>
      <c r="J40" s="69"/>
      <c r="K40" s="12"/>
    </row>
    <row r="41" spans="1:11" ht="20" customHeight="1">
      <c r="A41" s="7"/>
      <c r="B41" s="70"/>
      <c r="C41" s="70"/>
      <c r="D41" s="70"/>
      <c r="E41" s="70"/>
      <c r="F41" s="70"/>
      <c r="G41" s="70"/>
      <c r="H41" s="70"/>
      <c r="I41" s="70"/>
      <c r="J41" s="70"/>
      <c r="K41" s="12"/>
    </row>
    <row r="42" spans="1:11" ht="20" customHeight="1">
      <c r="A42" s="7"/>
      <c r="B42" s="69"/>
      <c r="C42" s="69"/>
      <c r="D42" s="69"/>
      <c r="E42" s="69"/>
      <c r="F42" s="69"/>
      <c r="G42" s="69"/>
      <c r="H42" s="69"/>
      <c r="I42" s="69"/>
      <c r="J42" s="69"/>
      <c r="K42" s="12"/>
    </row>
    <row r="43" spans="1:11" ht="20" customHeight="1">
      <c r="A43" s="7"/>
      <c r="B43" s="70"/>
      <c r="C43" s="70"/>
      <c r="D43" s="70"/>
      <c r="E43" s="70"/>
      <c r="F43" s="70"/>
      <c r="G43" s="70"/>
      <c r="H43" s="70"/>
      <c r="I43" s="70"/>
      <c r="J43" s="70"/>
      <c r="K43" s="12"/>
    </row>
    <row r="44" spans="1:11" ht="20" customHeight="1">
      <c r="A44" s="7"/>
      <c r="B44" s="69"/>
      <c r="C44" s="69"/>
      <c r="D44" s="69"/>
      <c r="E44" s="69"/>
      <c r="F44" s="69"/>
      <c r="G44" s="69"/>
      <c r="H44" s="69"/>
      <c r="I44" s="69"/>
      <c r="J44" s="69"/>
      <c r="K44" s="12"/>
    </row>
    <row r="45" spans="1:11" ht="20" customHeight="1">
      <c r="A45" s="7"/>
      <c r="B45" s="69"/>
      <c r="C45" s="69"/>
      <c r="D45" s="69"/>
      <c r="E45" s="69"/>
      <c r="F45" s="69"/>
      <c r="G45" s="69"/>
      <c r="H45" s="69"/>
      <c r="I45" s="69"/>
      <c r="J45" s="69"/>
      <c r="K45" s="12"/>
    </row>
    <row r="46" spans="1:11">
      <c r="B46" s="7"/>
      <c r="C46" s="7"/>
      <c r="D46" s="7"/>
      <c r="E46" s="7"/>
      <c r="F46" s="7"/>
      <c r="G46" s="7"/>
      <c r="H46" s="7"/>
      <c r="I46" s="7"/>
      <c r="J46" s="7"/>
      <c r="K46" s="12"/>
    </row>
  </sheetData>
  <sheetProtection algorithmName="SHA-512" hashValue="v9fZ5QeMjVR/hnf38UO2Rqxi/KmtVI1/FKgFwBJeWvVhp5WJqbvodjPmluGpE3IMxMRv9cbLJkBH5FH9joQv/g==" saltValue="IETuUDV4gGC3Uc9lXMDpNw==" spinCount="100000" sheet="1" objects="1" scenarios="1"/>
  <mergeCells count="14">
    <mergeCell ref="B2:J2"/>
    <mergeCell ref="B4:H4"/>
    <mergeCell ref="B10:B11"/>
    <mergeCell ref="B37:E37"/>
    <mergeCell ref="C10:E11"/>
    <mergeCell ref="B33:E33"/>
    <mergeCell ref="B34:E34"/>
    <mergeCell ref="B35:E35"/>
    <mergeCell ref="B36:E36"/>
    <mergeCell ref="B8:C8"/>
    <mergeCell ref="D8:J8"/>
    <mergeCell ref="B9:C9"/>
    <mergeCell ref="D9:G9"/>
    <mergeCell ref="I9:J9"/>
  </mergeCells>
  <pageMargins left="0.39370078740157483" right="0.39370078740157483" top="0.78740157480314965" bottom="0.78740157480314965" header="0.39370078740157483" footer="0.39370078740157483"/>
  <pageSetup paperSize="9" scale="75" orientation="portrait" verticalDpi="360" r:id="rId1"/>
  <headerFooter alignWithMargins="0">
    <oddHeader>&amp;L&amp;F&amp;C&amp;A&amp;R&amp;D</oddHeader>
  </headerFooter>
  <ignoredErrors>
    <ignoredError sqref="I13:I19 I20:I23 I24:I27 I28:I3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Queue Survey FORM</vt:lpstr>
      <vt:lpstr>Queue Survey EXAMPLE</vt:lpstr>
      <vt:lpstr>Introduction!Print_Area</vt:lpstr>
      <vt:lpstr>'Queue Survey EXAMPLE'!Print_Area</vt:lpstr>
      <vt:lpstr>'Queue Survey FORM'!Print_Area</vt:lpstr>
    </vt:vector>
  </TitlesOfParts>
  <Company>Akcelik and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SIDRA QUEUE SURVEY</dc:title>
  <dc:creator>Rahmi Akcelik</dc:creator>
  <cp:lastModifiedBy>Rahmi Akcelik</cp:lastModifiedBy>
  <cp:lastPrinted>2021-08-28T00:39:47Z</cp:lastPrinted>
  <dcterms:created xsi:type="dcterms:W3CDTF">2006-02-28T04:45:26Z</dcterms:created>
  <dcterms:modified xsi:type="dcterms:W3CDTF">2023-11-20T05:16:58Z</dcterms:modified>
</cp:coreProperties>
</file>