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Rahmi\Documents\5 EXCEL\ANALYSES (Excel)\"/>
    </mc:Choice>
  </mc:AlternateContent>
  <xr:revisionPtr revIDLastSave="0" documentId="13_ncr:1_{6B790ACD-C6B9-411A-B2FA-872C4C926717}" xr6:coauthVersionLast="47" xr6:coauthVersionMax="47" xr10:uidLastSave="{00000000-0000-0000-0000-000000000000}"/>
  <bookViews>
    <workbookView xWindow="380" yWindow="380" windowWidth="18090" windowHeight="13080" tabRatio="670" xr2:uid="{00000000-000D-0000-FFFF-FFFF00000000}"/>
  </bookViews>
  <sheets>
    <sheet name="Introduction" sheetId="3" r:id="rId1"/>
    <sheet name="Saturation Flow Survey FORM" sheetId="2" r:id="rId2"/>
    <sheet name="Saturation Flow PROCESSING" sheetId="1" r:id="rId3"/>
  </sheets>
  <externalReferences>
    <externalReference r:id="rId4"/>
  </externalReferences>
  <definedNames>
    <definedName name="IntersectionLOS">'[1]Volume Input'!#REF!</definedName>
    <definedName name="IntersectionLOS2">'[1]Volume Input'!#REF!</definedName>
    <definedName name="_xlnm.Print_Area" localSheetId="0">Introduction!$B$1:$C$41</definedName>
    <definedName name="_xlnm.Print_Area" localSheetId="2">'Saturation Flow PROCESSING'!$A$1:$P$58</definedName>
    <definedName name="_xlnm.Print_Area" localSheetId="1">'Saturation Flow Survey FORM'!$A$1:$H$50</definedName>
    <definedName name="SI4SiteName">[1]Control!#REF!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9" i="1" l="1"/>
  <c r="B5" i="1"/>
  <c r="B5" i="2"/>
  <c r="N13" i="1" l="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J13" i="1"/>
  <c r="M13" i="1" s="1"/>
  <c r="J14" i="1"/>
  <c r="J15" i="1"/>
  <c r="M15" i="1" s="1"/>
  <c r="J16" i="1"/>
  <c r="J17" i="1"/>
  <c r="O17" i="1" s="1"/>
  <c r="J18" i="1"/>
  <c r="J19" i="1"/>
  <c r="M19" i="1" s="1"/>
  <c r="J20" i="1"/>
  <c r="J21" i="1"/>
  <c r="M21" i="1" s="1"/>
  <c r="J22" i="1"/>
  <c r="J23" i="1"/>
  <c r="M23" i="1" s="1"/>
  <c r="J24" i="1"/>
  <c r="J25" i="1"/>
  <c r="M25" i="1" s="1"/>
  <c r="J26" i="1"/>
  <c r="J27" i="1"/>
  <c r="M27" i="1" s="1"/>
  <c r="J28" i="1"/>
  <c r="J29" i="1"/>
  <c r="M29" i="1" s="1"/>
  <c r="J30" i="1"/>
  <c r="J31" i="1"/>
  <c r="M31" i="1" s="1"/>
  <c r="J32" i="1"/>
  <c r="J33" i="1"/>
  <c r="M33" i="1" s="1"/>
  <c r="J34" i="1"/>
  <c r="O34" i="1" s="1"/>
  <c r="J35" i="1"/>
  <c r="M35" i="1" s="1"/>
  <c r="J36" i="1"/>
  <c r="J37" i="1"/>
  <c r="M37" i="1" s="1"/>
  <c r="J38" i="1"/>
  <c r="J39" i="1"/>
  <c r="J40" i="1"/>
  <c r="J41" i="1"/>
  <c r="M41" i="1" s="1"/>
  <c r="J4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O16" i="1" l="1"/>
  <c r="J44" i="1"/>
  <c r="O39" i="1"/>
  <c r="O35" i="1"/>
  <c r="O31" i="1"/>
  <c r="O27" i="1"/>
  <c r="O23" i="1"/>
  <c r="O19" i="1"/>
  <c r="O15" i="1"/>
  <c r="O29" i="1"/>
  <c r="N46" i="1"/>
  <c r="J46" i="1"/>
  <c r="L46" i="1"/>
  <c r="M39" i="1"/>
  <c r="M17" i="1"/>
  <c r="O25" i="1"/>
  <c r="K44" i="1"/>
  <c r="L44" i="1"/>
  <c r="O41" i="1"/>
  <c r="O37" i="1"/>
  <c r="O33" i="1"/>
  <c r="O21" i="1"/>
  <c r="K46" i="1"/>
  <c r="M42" i="1"/>
  <c r="O42" i="1" s="1"/>
  <c r="M40" i="1"/>
  <c r="O40" i="1" s="1"/>
  <c r="M38" i="1"/>
  <c r="O38" i="1" s="1"/>
  <c r="M36" i="1"/>
  <c r="O36" i="1" s="1"/>
  <c r="M34" i="1"/>
  <c r="M32" i="1"/>
  <c r="O32" i="1" s="1"/>
  <c r="M30" i="1"/>
  <c r="O30" i="1" s="1"/>
  <c r="M28" i="1"/>
  <c r="O28" i="1" s="1"/>
  <c r="M26" i="1"/>
  <c r="O26" i="1" s="1"/>
  <c r="M24" i="1"/>
  <c r="O24" i="1" s="1"/>
  <c r="M22" i="1"/>
  <c r="O22" i="1" s="1"/>
  <c r="M20" i="1"/>
  <c r="O20" i="1" s="1"/>
  <c r="M18" i="1"/>
  <c r="O18" i="1" s="1"/>
  <c r="M16" i="1"/>
  <c r="M14" i="1"/>
  <c r="N44" i="1"/>
  <c r="O13" i="1"/>
  <c r="L48" i="1" l="1"/>
  <c r="K48" i="1"/>
  <c r="N48" i="1"/>
  <c r="M56" i="1" s="1"/>
  <c r="M46" i="1"/>
  <c r="J48" i="1"/>
  <c r="M52" i="1" s="1"/>
  <c r="O14" i="1"/>
  <c r="M44" i="1"/>
  <c r="M48" i="1" l="1"/>
  <c r="M55" i="1" s="1"/>
  <c r="O44" i="1"/>
  <c r="O46" i="1"/>
  <c r="O48" i="1" l="1"/>
  <c r="M51" i="1" s="1"/>
  <c r="M54" i="1" l="1"/>
  <c r="M53" i="1"/>
  <c r="M57" i="1" l="1"/>
</calcChain>
</file>

<file path=xl/sharedStrings.xml><?xml version="1.0" encoding="utf-8"?>
<sst xmlns="http://schemas.openxmlformats.org/spreadsheetml/2006/main" count="112" uniqueCount="89">
  <si>
    <t>Cycle Number</t>
  </si>
  <si>
    <t>Departures from Queue (vehs)</t>
  </si>
  <si>
    <t>Total</t>
  </si>
  <si>
    <t>Samples</t>
  </si>
  <si>
    <t>Average</t>
  </si>
  <si>
    <t>COUNTS</t>
  </si>
  <si>
    <t>PROCESSING</t>
  </si>
  <si>
    <t xml:space="preserve">Field Notes: </t>
  </si>
  <si>
    <t>Intersection:</t>
  </si>
  <si>
    <t xml:space="preserve">Ferntree Gully Road / Scoresby Road, Lane 6 - Eastbound Through </t>
  </si>
  <si>
    <t>Date:</t>
  </si>
  <si>
    <t>Time:</t>
  </si>
  <si>
    <t>5.00 to 5.45 pm</t>
  </si>
  <si>
    <r>
      <t>SURVEY FORM</t>
    </r>
    <r>
      <rPr>
        <b/>
        <sz val="14"/>
        <color theme="3"/>
        <rFont val="Calibri"/>
        <family val="2"/>
        <scheme val="minor"/>
      </rPr>
      <t xml:space="preserve"> (for cases</t>
    </r>
    <r>
      <rPr>
        <b/>
        <i/>
        <sz val="14"/>
        <color theme="3"/>
        <rFont val="Calibri"/>
        <family val="2"/>
        <scheme val="minor"/>
      </rPr>
      <t xml:space="preserve"> without Lane Blockage)</t>
    </r>
  </si>
  <si>
    <t>(for cases without Lane Blockage)</t>
  </si>
  <si>
    <t>Saturation 
Time (s)</t>
  </si>
  <si>
    <t>Green 
Time (s)</t>
  </si>
  <si>
    <t>First 
Interval</t>
  </si>
  <si>
    <t>Last 
Interval</t>
  </si>
  <si>
    <t>Middle 
Interval (Saturated)</t>
  </si>
  <si>
    <r>
      <rPr>
        <b/>
        <sz val="10"/>
        <color theme="1" tint="0.34998626667073579"/>
        <rFont val="Calibri"/>
        <family val="2"/>
        <scheme val="minor"/>
      </rPr>
      <t>Saturation Time</t>
    </r>
    <r>
      <rPr>
        <sz val="10"/>
        <color theme="1" tint="0.34998626667073579"/>
        <rFont val="Calibri"/>
        <family val="2"/>
        <scheme val="minor"/>
      </rPr>
      <t xml:space="preserve"> includes the </t>
    </r>
    <r>
      <rPr>
        <b/>
        <sz val="10"/>
        <color theme="1" tint="0.34998626667073579"/>
        <rFont val="Calibri"/>
        <family val="2"/>
        <scheme val="minor"/>
      </rPr>
      <t xml:space="preserve">First Interval </t>
    </r>
    <r>
      <rPr>
        <sz val="10"/>
        <color theme="1" tint="0.34998626667073579"/>
        <rFont val="Calibri"/>
        <family val="2"/>
        <scheme val="minor"/>
      </rPr>
      <t>(10 s)</t>
    </r>
  </si>
  <si>
    <r>
      <t>X</t>
    </r>
    <r>
      <rPr>
        <b/>
        <vertAlign val="subscript"/>
        <sz val="11"/>
        <color theme="3"/>
        <rFont val="Calibri"/>
        <family val="2"/>
        <scheme val="minor"/>
      </rPr>
      <t>1</t>
    </r>
  </si>
  <si>
    <r>
      <t>X</t>
    </r>
    <r>
      <rPr>
        <b/>
        <vertAlign val="subscript"/>
        <sz val="11"/>
        <color theme="3"/>
        <rFont val="Calibri"/>
        <family val="2"/>
        <scheme val="minor"/>
      </rPr>
      <t>2</t>
    </r>
    <r>
      <rPr>
        <b/>
        <sz val="11"/>
        <color theme="3"/>
        <rFont val="Calibri"/>
        <family val="2"/>
        <scheme val="minor"/>
      </rPr>
      <t xml:space="preserve"> </t>
    </r>
  </si>
  <si>
    <r>
      <t>X</t>
    </r>
    <r>
      <rPr>
        <b/>
        <vertAlign val="subscript"/>
        <sz val="11"/>
        <color theme="3"/>
        <rFont val="Calibri"/>
        <family val="2"/>
        <scheme val="minor"/>
      </rPr>
      <t>3</t>
    </r>
    <r>
      <rPr>
        <b/>
        <sz val="11"/>
        <color theme="3"/>
        <rFont val="Calibri"/>
        <family val="2"/>
        <scheme val="minor"/>
      </rPr>
      <t xml:space="preserve"> </t>
    </r>
  </si>
  <si>
    <r>
      <t>X</t>
    </r>
    <r>
      <rPr>
        <b/>
        <vertAlign val="subscript"/>
        <sz val="11"/>
        <color theme="3"/>
        <rFont val="Calibri"/>
        <family val="2"/>
        <scheme val="minor"/>
      </rPr>
      <t>4</t>
    </r>
    <r>
      <rPr>
        <b/>
        <sz val="11"/>
        <color theme="3"/>
        <rFont val="Calibri"/>
        <family val="2"/>
        <scheme val="minor"/>
      </rPr>
      <t xml:space="preserve"> </t>
    </r>
  </si>
  <si>
    <r>
      <t>X</t>
    </r>
    <r>
      <rPr>
        <b/>
        <vertAlign val="subscript"/>
        <sz val="11"/>
        <color theme="3"/>
        <rFont val="Calibri"/>
        <family val="2"/>
        <scheme val="minor"/>
      </rPr>
      <t>5</t>
    </r>
  </si>
  <si>
    <r>
      <t>X</t>
    </r>
    <r>
      <rPr>
        <b/>
        <vertAlign val="subscript"/>
        <sz val="11"/>
        <color theme="3"/>
        <rFont val="Calibri"/>
        <family val="2"/>
        <scheme val="minor"/>
      </rPr>
      <t>6</t>
    </r>
    <r>
      <rPr>
        <b/>
        <sz val="11"/>
        <color theme="3"/>
        <rFont val="Calibri"/>
        <family val="2"/>
        <scheme val="minor"/>
      </rPr>
      <t xml:space="preserve"> </t>
    </r>
  </si>
  <si>
    <r>
      <t>n</t>
    </r>
    <r>
      <rPr>
        <b/>
        <vertAlign val="subscript"/>
        <sz val="11"/>
        <color theme="3"/>
        <rFont val="Calibri"/>
        <family val="2"/>
        <scheme val="minor"/>
      </rPr>
      <t>1</t>
    </r>
  </si>
  <si>
    <r>
      <t>n</t>
    </r>
    <r>
      <rPr>
        <b/>
        <vertAlign val="subscript"/>
        <sz val="11"/>
        <color theme="3"/>
        <rFont val="Calibri"/>
        <family val="2"/>
        <scheme val="minor"/>
      </rPr>
      <t>2</t>
    </r>
    <r>
      <rPr>
        <b/>
        <sz val="11"/>
        <color theme="3"/>
        <rFont val="Calibri"/>
        <family val="2"/>
        <scheme val="minor"/>
      </rPr>
      <t xml:space="preserve"> </t>
    </r>
  </si>
  <si>
    <r>
      <t>n</t>
    </r>
    <r>
      <rPr>
        <b/>
        <vertAlign val="subscript"/>
        <sz val="11"/>
        <color theme="3"/>
        <rFont val="Calibri"/>
        <family val="2"/>
        <scheme val="minor"/>
      </rPr>
      <t>3</t>
    </r>
    <r>
      <rPr>
        <b/>
        <sz val="11"/>
        <color theme="3"/>
        <rFont val="Calibri"/>
        <family val="2"/>
        <scheme val="minor"/>
      </rPr>
      <t xml:space="preserve"> </t>
    </r>
  </si>
  <si>
    <r>
      <t>n</t>
    </r>
    <r>
      <rPr>
        <b/>
        <vertAlign val="subscript"/>
        <sz val="11"/>
        <color theme="3"/>
        <rFont val="Calibri"/>
        <family val="2"/>
        <scheme val="minor"/>
      </rPr>
      <t>4</t>
    </r>
    <r>
      <rPr>
        <b/>
        <sz val="11"/>
        <color theme="3"/>
        <rFont val="Calibri"/>
        <family val="2"/>
        <scheme val="minor"/>
      </rPr>
      <t xml:space="preserve"> </t>
    </r>
  </si>
  <si>
    <r>
      <t>n</t>
    </r>
    <r>
      <rPr>
        <b/>
        <vertAlign val="subscript"/>
        <sz val="11"/>
        <color theme="3"/>
        <rFont val="Calibri"/>
        <family val="2"/>
        <scheme val="minor"/>
      </rPr>
      <t>5</t>
    </r>
  </si>
  <si>
    <r>
      <t>n</t>
    </r>
    <r>
      <rPr>
        <b/>
        <vertAlign val="subscript"/>
        <sz val="11"/>
        <color theme="3"/>
        <rFont val="Calibri"/>
        <family val="2"/>
        <scheme val="minor"/>
      </rPr>
      <t>6</t>
    </r>
    <r>
      <rPr>
        <b/>
        <sz val="11"/>
        <color theme="3"/>
        <rFont val="Calibri"/>
        <family val="2"/>
        <scheme val="minor"/>
      </rPr>
      <t xml:space="preserve"> </t>
    </r>
  </si>
  <si>
    <r>
      <t>A</t>
    </r>
    <r>
      <rPr>
        <b/>
        <vertAlign val="subscript"/>
        <sz val="11"/>
        <color theme="3"/>
        <rFont val="Calibri"/>
        <family val="2"/>
        <scheme val="minor"/>
      </rPr>
      <t>1</t>
    </r>
    <r>
      <rPr>
        <b/>
        <sz val="11"/>
        <color theme="3"/>
        <rFont val="Calibri"/>
        <family val="2"/>
        <scheme val="minor"/>
      </rPr>
      <t>=X</t>
    </r>
    <r>
      <rPr>
        <b/>
        <vertAlign val="subscript"/>
        <sz val="11"/>
        <color theme="3"/>
        <rFont val="Calibri"/>
        <family val="2"/>
        <scheme val="minor"/>
      </rPr>
      <t>1</t>
    </r>
    <r>
      <rPr>
        <b/>
        <sz val="11"/>
        <color theme="3"/>
        <rFont val="Calibri"/>
        <family val="2"/>
        <scheme val="minor"/>
      </rPr>
      <t xml:space="preserve"> / n</t>
    </r>
    <r>
      <rPr>
        <b/>
        <vertAlign val="subscript"/>
        <sz val="11"/>
        <color theme="3"/>
        <rFont val="Calibri"/>
        <family val="2"/>
        <scheme val="minor"/>
      </rPr>
      <t>1</t>
    </r>
  </si>
  <si>
    <r>
      <t>A</t>
    </r>
    <r>
      <rPr>
        <b/>
        <vertAlign val="subscript"/>
        <sz val="11"/>
        <color theme="3"/>
        <rFont val="Calibri"/>
        <family val="2"/>
        <scheme val="minor"/>
      </rPr>
      <t>2</t>
    </r>
    <r>
      <rPr>
        <b/>
        <sz val="11"/>
        <color theme="3"/>
        <rFont val="Calibri"/>
        <family val="2"/>
        <scheme val="minor"/>
      </rPr>
      <t>=X</t>
    </r>
    <r>
      <rPr>
        <b/>
        <vertAlign val="subscript"/>
        <sz val="11"/>
        <color theme="3"/>
        <rFont val="Calibri"/>
        <family val="2"/>
        <scheme val="minor"/>
      </rPr>
      <t>2</t>
    </r>
    <r>
      <rPr>
        <b/>
        <sz val="11"/>
        <color theme="3"/>
        <rFont val="Calibri"/>
        <family val="2"/>
        <scheme val="minor"/>
      </rPr>
      <t xml:space="preserve"> / n</t>
    </r>
    <r>
      <rPr>
        <b/>
        <vertAlign val="subscript"/>
        <sz val="11"/>
        <color theme="3"/>
        <rFont val="Calibri"/>
        <family val="2"/>
        <scheme val="minor"/>
      </rPr>
      <t>2</t>
    </r>
  </si>
  <si>
    <r>
      <t>A</t>
    </r>
    <r>
      <rPr>
        <b/>
        <vertAlign val="subscript"/>
        <sz val="11"/>
        <color theme="3"/>
        <rFont val="Calibri"/>
        <family val="2"/>
        <scheme val="minor"/>
      </rPr>
      <t>3</t>
    </r>
    <r>
      <rPr>
        <b/>
        <sz val="11"/>
        <color theme="3"/>
        <rFont val="Calibri"/>
        <family val="2"/>
        <scheme val="minor"/>
      </rPr>
      <t>=X</t>
    </r>
    <r>
      <rPr>
        <b/>
        <vertAlign val="subscript"/>
        <sz val="11"/>
        <color theme="3"/>
        <rFont val="Calibri"/>
        <family val="2"/>
        <scheme val="minor"/>
      </rPr>
      <t xml:space="preserve">3 </t>
    </r>
    <r>
      <rPr>
        <b/>
        <sz val="11"/>
        <color theme="3"/>
        <rFont val="Calibri"/>
        <family val="2"/>
        <scheme val="minor"/>
      </rPr>
      <t>/ n</t>
    </r>
    <r>
      <rPr>
        <b/>
        <vertAlign val="subscript"/>
        <sz val="11"/>
        <color theme="3"/>
        <rFont val="Calibri"/>
        <family val="2"/>
        <scheme val="minor"/>
      </rPr>
      <t>3</t>
    </r>
  </si>
  <si>
    <r>
      <t>A</t>
    </r>
    <r>
      <rPr>
        <b/>
        <vertAlign val="subscript"/>
        <sz val="11"/>
        <color theme="3"/>
        <rFont val="Calibri"/>
        <family val="2"/>
        <scheme val="minor"/>
      </rPr>
      <t>4</t>
    </r>
    <r>
      <rPr>
        <b/>
        <sz val="11"/>
        <color theme="3"/>
        <rFont val="Calibri"/>
        <family val="2"/>
        <scheme val="minor"/>
      </rPr>
      <t>=X</t>
    </r>
    <r>
      <rPr>
        <b/>
        <vertAlign val="subscript"/>
        <sz val="11"/>
        <color theme="3"/>
        <rFont val="Calibri"/>
        <family val="2"/>
        <scheme val="minor"/>
      </rPr>
      <t>4</t>
    </r>
    <r>
      <rPr>
        <b/>
        <sz val="11"/>
        <color theme="3"/>
        <rFont val="Calibri"/>
        <family val="2"/>
        <scheme val="minor"/>
      </rPr>
      <t xml:space="preserve"> / n</t>
    </r>
    <r>
      <rPr>
        <b/>
        <vertAlign val="subscript"/>
        <sz val="11"/>
        <color theme="3"/>
        <rFont val="Calibri"/>
        <family val="2"/>
        <scheme val="minor"/>
      </rPr>
      <t>4</t>
    </r>
  </si>
  <si>
    <r>
      <t>A</t>
    </r>
    <r>
      <rPr>
        <b/>
        <vertAlign val="subscript"/>
        <sz val="11"/>
        <color theme="3"/>
        <rFont val="Calibri"/>
        <family val="2"/>
        <scheme val="minor"/>
      </rPr>
      <t>5</t>
    </r>
    <r>
      <rPr>
        <b/>
        <sz val="11"/>
        <color theme="3"/>
        <rFont val="Calibri"/>
        <family val="2"/>
        <scheme val="minor"/>
      </rPr>
      <t>=X</t>
    </r>
    <r>
      <rPr>
        <b/>
        <vertAlign val="subscript"/>
        <sz val="11"/>
        <color theme="3"/>
        <rFont val="Calibri"/>
        <family val="2"/>
        <scheme val="minor"/>
      </rPr>
      <t>5</t>
    </r>
    <r>
      <rPr>
        <b/>
        <sz val="11"/>
        <color theme="3"/>
        <rFont val="Calibri"/>
        <family val="2"/>
        <scheme val="minor"/>
      </rPr>
      <t xml:space="preserve"> / n</t>
    </r>
    <r>
      <rPr>
        <b/>
        <vertAlign val="subscript"/>
        <sz val="11"/>
        <color theme="3"/>
        <rFont val="Calibri"/>
        <family val="2"/>
        <scheme val="minor"/>
      </rPr>
      <t>5</t>
    </r>
  </si>
  <si>
    <r>
      <t>A</t>
    </r>
    <r>
      <rPr>
        <b/>
        <vertAlign val="subscript"/>
        <sz val="11"/>
        <color theme="3"/>
        <rFont val="Calibri"/>
        <family val="2"/>
        <scheme val="minor"/>
      </rPr>
      <t>6</t>
    </r>
    <r>
      <rPr>
        <b/>
        <sz val="11"/>
        <color theme="3"/>
        <rFont val="Calibri"/>
        <family val="2"/>
        <scheme val="minor"/>
      </rPr>
      <t>=X</t>
    </r>
    <r>
      <rPr>
        <b/>
        <vertAlign val="subscript"/>
        <sz val="11"/>
        <color theme="3"/>
        <rFont val="Calibri"/>
        <family val="2"/>
        <scheme val="minor"/>
      </rPr>
      <t>6</t>
    </r>
    <r>
      <rPr>
        <b/>
        <sz val="11"/>
        <color theme="3"/>
        <rFont val="Calibri"/>
        <family val="2"/>
        <scheme val="minor"/>
      </rPr>
      <t xml:space="preserve"> / n</t>
    </r>
    <r>
      <rPr>
        <b/>
        <vertAlign val="subscript"/>
        <sz val="11"/>
        <color theme="3"/>
        <rFont val="Calibri"/>
        <family val="2"/>
        <scheme val="minor"/>
      </rPr>
      <t>6</t>
    </r>
  </si>
  <si>
    <t>Copyright  Akcelik &amp; Associates Pty Ltd 2000-2021</t>
  </si>
  <si>
    <t>INTRODUCTION</t>
  </si>
  <si>
    <t>CONTACT</t>
  </si>
  <si>
    <t>For all technical support, sales support and general enquiries:</t>
  </si>
  <si>
    <t>support.sidrasolutions.com</t>
  </si>
  <si>
    <t>For information on the SIDRA INTERSECTION software:</t>
  </si>
  <si>
    <t>www.sidrasolutions.com</t>
  </si>
  <si>
    <t>DISCLAIMER</t>
  </si>
  <si>
    <t xml:space="preserve">The users should apply their own judgement and skills when using this  application.  Although the information contained in this application is considered accurate, no warranties or guarantees thereto are given.  Whilst the authors have made every effort to ensure that the information in this application is correct at the time of release, Akcelik &amp; Associates Pty Ltd, save for any statutory liability which cannot be excluded, excludes all liability for loss or damage (whether arising under contract, tort, statute or otherwise) suffered by any person relying upon the information contained in this application. Any such statutory liability is reduced to the full extent lawful.  </t>
  </si>
  <si>
    <t>CITATION</t>
  </si>
  <si>
    <t>VERSION HISTORY</t>
  </si>
  <si>
    <t xml:space="preserve">The first release.  </t>
  </si>
  <si>
    <t>SATURATION FLOW SURVEY</t>
  </si>
  <si>
    <t>For Saturation Flow, Start loss and End Gain at Signalised Intersections</t>
  </si>
  <si>
    <t>For Saturation Flow, Start Loss and End Gain at Signalised Intersections</t>
  </si>
  <si>
    <r>
      <t xml:space="preserve">Make a copy of the Excel file for each application to keep the original unchanged. A blank copy of the survey form is included in the </t>
    </r>
    <r>
      <rPr>
        <b/>
        <sz val="10"/>
        <color theme="1" tint="0.249977111117893"/>
        <rFont val="Arial"/>
        <family val="2"/>
      </rPr>
      <t>Saturation Flow Survey FORM</t>
    </r>
    <r>
      <rPr>
        <sz val="10"/>
        <color theme="1" tint="0.249977111117893"/>
        <rFont val="Arial"/>
        <family val="2"/>
      </rPr>
      <t xml:space="preserve"> worksheet. Enter your observations in the </t>
    </r>
    <r>
      <rPr>
        <b/>
        <sz val="10"/>
        <color theme="1" tint="0.249977111117893"/>
        <rFont val="Arial"/>
        <family val="2"/>
      </rPr>
      <t>COUNTS</t>
    </r>
    <r>
      <rPr>
        <sz val="10"/>
        <color theme="1" tint="0.249977111117893"/>
        <rFont val="Arial"/>
        <family val="2"/>
      </rPr>
      <t xml:space="preserve"> table in the </t>
    </r>
    <r>
      <rPr>
        <b/>
        <sz val="10"/>
        <color theme="1" tint="0.249977111117893"/>
        <rFont val="Arial"/>
        <family val="2"/>
      </rPr>
      <t>Saturation Flow PROCESSING</t>
    </r>
    <r>
      <rPr>
        <sz val="10"/>
        <color theme="1" tint="0.249977111117893"/>
        <rFont val="Arial"/>
        <family val="2"/>
      </rPr>
      <t xml:space="preserve"> worksheet. The data will be processed automatically in the </t>
    </r>
    <r>
      <rPr>
        <b/>
        <sz val="10"/>
        <color theme="1" tint="0.249977111117893"/>
        <rFont val="Arial"/>
        <family val="2"/>
      </rPr>
      <t>PROCESSING</t>
    </r>
    <r>
      <rPr>
        <sz val="10"/>
        <color theme="1" tint="0.249977111117893"/>
        <rFont val="Arial"/>
        <family val="2"/>
      </rPr>
      <t xml:space="preserve"> table and the RESULTS will be given below the table. </t>
    </r>
  </si>
  <si>
    <t>RESULTS</t>
  </si>
  <si>
    <t>Middle Interval 
Time (s)</t>
  </si>
  <si>
    <t>Figure 1 - SIDRA Saturation flow survey method</t>
  </si>
  <si>
    <r>
      <t xml:space="preserve">The </t>
    </r>
    <r>
      <rPr>
        <b/>
        <sz val="10"/>
        <color theme="1" tint="0.249977111117893"/>
        <rFont val="Arial"/>
        <family val="2"/>
      </rPr>
      <t>number of queued vehicles</t>
    </r>
    <r>
      <rPr>
        <sz val="10"/>
        <color theme="1" tint="0.249977111117893"/>
        <rFont val="Arial"/>
        <family val="2"/>
      </rPr>
      <t xml:space="preserve"> is recorded in column 2.  The vehicles which are not queued are excluded from this count.  If there are no queued vehicles departing during the Middle Interval, leave column 2 blank.  If no vehicles depart though queued vehicles exist, enter zero instead of blank.
The saturation period includes the first interval but not the last interval.  Its maximum value is the green time (recorded in column 5), and this corresponds to a fully-saturated cycle.  If the saturation time is less than 10 s, the counts in that cycle are excluded from processing. 
The departures in the last interval must be counted only for fully-saturated conditions. </t>
    </r>
  </si>
  <si>
    <r>
      <rPr>
        <sz val="10"/>
        <color theme="9" tint="-0.499984740745262"/>
        <rFont val="Arial"/>
        <family val="2"/>
      </rPr>
      <t xml:space="preserve">The following three cases can be observed in the </t>
    </r>
    <r>
      <rPr>
        <b/>
        <sz val="10"/>
        <color theme="9" tint="-0.499984740745262"/>
        <rFont val="Arial"/>
        <family val="2"/>
      </rPr>
      <t>PROCESSING table in the Saturation Flow PROCESSING sheet</t>
    </r>
    <r>
      <rPr>
        <sz val="10"/>
        <color theme="9" tint="-0.499984740745262"/>
        <rFont val="Arial"/>
        <family val="2"/>
      </rPr>
      <t>:</t>
    </r>
    <r>
      <rPr>
        <sz val="10"/>
        <rFont val="Arial"/>
        <family val="2"/>
      </rPr>
      <t xml:space="preserve">
•  </t>
    </r>
    <r>
      <rPr>
        <b/>
        <sz val="10"/>
        <rFont val="Arial"/>
        <family val="2"/>
      </rPr>
      <t>Fully-saturated cycle</t>
    </r>
    <r>
      <rPr>
        <sz val="10"/>
        <rFont val="Arial"/>
        <family val="2"/>
      </rPr>
      <t xml:space="preserve"> (Saturation time = Green time): Columns 1 to 3 have numbers recorded, e.g. cycles 1 and 2. 
•  </t>
    </r>
    <r>
      <rPr>
        <b/>
        <sz val="10"/>
        <rFont val="Arial"/>
        <family val="2"/>
      </rPr>
      <t>Unsaturated cycle</t>
    </r>
    <r>
      <rPr>
        <sz val="10"/>
        <rFont val="Arial"/>
        <family val="2"/>
      </rPr>
      <t xml:space="preserve"> (Green Time &gt; Saturation Time ≥ 10 s): Only column 1, or columns 1 and 2 have numbers recorded.  The queue lasts for at least 10 s, but is cleared before the end of green, e.g. cycles 3 
and 4. 
•  </t>
    </r>
    <r>
      <rPr>
        <b/>
        <sz val="10"/>
        <rFont val="Arial"/>
        <family val="2"/>
      </rPr>
      <t>Cycle excluded from processing</t>
    </r>
    <r>
      <rPr>
        <sz val="10"/>
        <rFont val="Arial"/>
        <family val="2"/>
      </rPr>
      <t xml:space="preserve"> (Saturation Time &lt; 10 s): No numbers are recorded in columns 2 and 3 and the number in column 1 is not used, e.g. cycles 5, 22.  </t>
    </r>
  </si>
  <si>
    <r>
      <t xml:space="preserve">The method consists of counting the number of vehicles departing from the queue during three separate intervals (columns 1 to 3) as seen in Figure1:
(a)  </t>
    </r>
    <r>
      <rPr>
        <b/>
        <sz val="10"/>
        <color theme="1" tint="0.249977111117893"/>
        <rFont val="Arial"/>
        <family val="2"/>
      </rPr>
      <t>First Interva</t>
    </r>
    <r>
      <rPr>
        <sz val="10"/>
        <color theme="1" tint="0.249977111117893"/>
        <rFont val="Arial"/>
        <family val="2"/>
      </rPr>
      <t xml:space="preserve">l: the </t>
    </r>
    <r>
      <rPr>
        <b/>
        <sz val="10"/>
        <color theme="1" tint="0.249977111117893"/>
        <rFont val="Arial"/>
        <family val="2"/>
      </rPr>
      <t>first 10 s</t>
    </r>
    <r>
      <rPr>
        <sz val="10"/>
        <color theme="1" tint="0.249977111117893"/>
        <rFont val="Arial"/>
        <family val="2"/>
      </rPr>
      <t xml:space="preserve"> of the green period;
(b)  </t>
    </r>
    <r>
      <rPr>
        <b/>
        <sz val="10"/>
        <color theme="1" tint="0.249977111117893"/>
        <rFont val="Arial"/>
        <family val="2"/>
      </rPr>
      <t>Middle Interval</t>
    </r>
    <r>
      <rPr>
        <sz val="10"/>
        <color theme="1" tint="0.249977111117893"/>
        <rFont val="Arial"/>
        <family val="2"/>
      </rPr>
      <t xml:space="preserve">: the rest of the green period </t>
    </r>
    <r>
      <rPr>
        <b/>
        <sz val="10"/>
        <color theme="1" tint="0.249977111117893"/>
        <rFont val="Arial"/>
        <family val="2"/>
      </rPr>
      <t>while saturated</t>
    </r>
    <r>
      <rPr>
        <sz val="10"/>
        <color theme="1" tint="0.249977111117893"/>
        <rFont val="Arial"/>
        <family val="2"/>
      </rPr>
      <t xml:space="preserve">;
(c)  </t>
    </r>
    <r>
      <rPr>
        <b/>
        <sz val="10"/>
        <color theme="1" tint="0.249977111117893"/>
        <rFont val="Arial"/>
        <family val="2"/>
      </rPr>
      <t>Last Interval</t>
    </r>
    <r>
      <rPr>
        <sz val="10"/>
        <color theme="1" tint="0.249977111117893"/>
        <rFont val="Arial"/>
        <family val="2"/>
      </rPr>
      <t xml:space="preserve">: the period </t>
    </r>
    <r>
      <rPr>
        <b/>
        <sz val="10"/>
        <color theme="1" tint="0.249977111117893"/>
        <rFont val="Arial"/>
        <family val="2"/>
      </rPr>
      <t>after the end of green</t>
    </r>
    <r>
      <rPr>
        <sz val="10"/>
        <color theme="1" tint="0.249977111117893"/>
        <rFont val="Arial"/>
        <family val="2"/>
      </rPr>
      <t>, i.e. yellow and the following red period.</t>
    </r>
  </si>
  <si>
    <r>
      <rPr>
        <b/>
        <sz val="10"/>
        <rFont val="Geneva"/>
      </rPr>
      <t>Introduction</t>
    </r>
    <r>
      <rPr>
        <sz val="10"/>
        <rFont val="Geneva"/>
      </rPr>
      <t xml:space="preserve"> sheet included. </t>
    </r>
  </si>
  <si>
    <t>SIDRA_SATURATION-FLOW-SURVEY.xlsx</t>
  </si>
  <si>
    <r>
      <rPr>
        <sz val="10"/>
        <color theme="9" tint="-0.499984740745262"/>
        <rFont val="Arial"/>
        <family val="2"/>
      </rPr>
      <t xml:space="preserve">The following will be given in the </t>
    </r>
    <r>
      <rPr>
        <b/>
        <sz val="10"/>
        <color theme="9" tint="-0.499984740745262"/>
        <rFont val="Arial"/>
        <family val="2"/>
      </rPr>
      <t>RESULTS</t>
    </r>
    <r>
      <rPr>
        <sz val="10"/>
        <color theme="9" tint="-0.499984740745262"/>
        <rFont val="Arial"/>
        <family val="2"/>
      </rPr>
      <t xml:space="preserve"> section of the </t>
    </r>
    <r>
      <rPr>
        <b/>
        <sz val="10"/>
        <color theme="9" tint="-0.499984740745262"/>
        <rFont val="Arial"/>
        <family val="2"/>
      </rPr>
      <t>Saturation Flow PROCESSING</t>
    </r>
    <r>
      <rPr>
        <sz val="10"/>
        <color theme="9" tint="-0.499984740745262"/>
        <rFont val="Arial"/>
        <family val="2"/>
      </rPr>
      <t xml:space="preserve"> sheet: 
</t>
    </r>
    <r>
      <rPr>
        <sz val="10"/>
        <color theme="1" tint="0.249977111117893"/>
        <rFont val="Arial"/>
        <family val="2"/>
      </rPr>
      <t>All time values are in seconds.</t>
    </r>
    <r>
      <rPr>
        <sz val="10"/>
        <color theme="9" tint="-0.499984740745262"/>
        <rFont val="Arial"/>
        <family val="2"/>
      </rPr>
      <t xml:space="preserve">
</t>
    </r>
    <r>
      <rPr>
        <sz val="10"/>
        <color theme="1" tint="0.249977111117893"/>
        <rFont val="Arial"/>
        <family val="2"/>
      </rPr>
      <t xml:space="preserve">
•  </t>
    </r>
    <r>
      <rPr>
        <b/>
        <sz val="10"/>
        <color theme="1" tint="0.249977111117893"/>
        <rFont val="Arial"/>
        <family val="2"/>
      </rPr>
      <t>Saturation Flow</t>
    </r>
    <r>
      <rPr>
        <sz val="10"/>
        <color theme="1" tint="0.249977111117893"/>
        <rFont val="Arial"/>
        <family val="2"/>
      </rPr>
      <t xml:space="preserve"> in vehicles per hour (s): </t>
    </r>
    <r>
      <rPr>
        <b/>
        <sz val="10"/>
        <color theme="1" tint="0.249977111117893"/>
        <rFont val="Arial"/>
        <family val="2"/>
      </rPr>
      <t>s</t>
    </r>
    <r>
      <rPr>
        <sz val="10"/>
        <color theme="1" tint="0.249977111117893"/>
        <rFont val="Arial"/>
        <family val="2"/>
      </rPr>
      <t xml:space="preserve"> = 3600 X</t>
    </r>
    <r>
      <rPr>
        <vertAlign val="subscript"/>
        <sz val="10"/>
        <color theme="1" tint="0.249977111117893"/>
        <rFont val="Arial"/>
        <family val="2"/>
      </rPr>
      <t>2</t>
    </r>
    <r>
      <rPr>
        <sz val="10"/>
        <color theme="1" tint="0.249977111117893"/>
        <rFont val="Arial"/>
        <family val="2"/>
      </rPr>
      <t xml:space="preserve"> / (X</t>
    </r>
    <r>
      <rPr>
        <vertAlign val="subscript"/>
        <sz val="10"/>
        <color theme="1" tint="0.249977111117893"/>
        <rFont val="Arial"/>
        <family val="2"/>
      </rPr>
      <t>4</t>
    </r>
    <r>
      <rPr>
        <sz val="10"/>
        <color theme="1" tint="0.249977111117893"/>
        <rFont val="Arial"/>
        <family val="2"/>
      </rPr>
      <t xml:space="preserve"> - 10 n</t>
    </r>
    <r>
      <rPr>
        <vertAlign val="subscript"/>
        <sz val="10"/>
        <color theme="1" tint="0.249977111117893"/>
        <rFont val="Arial"/>
        <family val="2"/>
      </rPr>
      <t>4</t>
    </r>
    <r>
      <rPr>
        <sz val="10"/>
        <color theme="1" tint="0.249977111117893"/>
        <rFont val="Arial"/>
        <family val="2"/>
      </rPr>
      <t>) =3600 (A</t>
    </r>
    <r>
      <rPr>
        <vertAlign val="subscript"/>
        <sz val="10"/>
        <color theme="1" tint="0.249977111117893"/>
        <rFont val="Arial"/>
        <family val="2"/>
      </rPr>
      <t>2</t>
    </r>
    <r>
      <rPr>
        <sz val="10"/>
        <color theme="1" tint="0.249977111117893"/>
        <rFont val="Arial"/>
        <family val="2"/>
      </rPr>
      <t xml:space="preserve"> / A</t>
    </r>
    <r>
      <rPr>
        <vertAlign val="subscript"/>
        <sz val="10"/>
        <color theme="1" tint="0.249977111117893"/>
        <rFont val="Arial"/>
        <family val="2"/>
      </rPr>
      <t>6</t>
    </r>
    <r>
      <rPr>
        <sz val="10"/>
        <color theme="1" tint="0.249977111117893"/>
        <rFont val="Arial"/>
        <family val="2"/>
      </rPr>
      <t xml:space="preserve">)
•  </t>
    </r>
    <r>
      <rPr>
        <b/>
        <sz val="10"/>
        <color theme="1" tint="0.249977111117893"/>
        <rFont val="Arial"/>
        <family val="2"/>
      </rPr>
      <t>Start Loss</t>
    </r>
    <r>
      <rPr>
        <sz val="10"/>
        <color theme="1" tint="0.249977111117893"/>
        <rFont val="Arial"/>
        <family val="2"/>
      </rPr>
      <t>:</t>
    </r>
    <r>
      <rPr>
        <b/>
        <sz val="10"/>
        <color theme="1" tint="0.249977111117893"/>
        <rFont val="Arial"/>
        <family val="2"/>
      </rPr>
      <t xml:space="preserve"> t</t>
    </r>
    <r>
      <rPr>
        <b/>
        <vertAlign val="subscript"/>
        <sz val="10"/>
        <color theme="1" tint="0.249977111117893"/>
        <rFont val="Arial"/>
        <family val="2"/>
      </rPr>
      <t>s</t>
    </r>
    <r>
      <rPr>
        <sz val="10"/>
        <color theme="1" tint="0.249977111117893"/>
        <rFont val="Arial"/>
        <family val="2"/>
      </rPr>
      <t xml:space="preserve"> = 10 - (X</t>
    </r>
    <r>
      <rPr>
        <vertAlign val="subscript"/>
        <sz val="10"/>
        <color theme="1" tint="0.249977111117893"/>
        <rFont val="Arial"/>
        <family val="2"/>
      </rPr>
      <t>1</t>
    </r>
    <r>
      <rPr>
        <sz val="10"/>
        <color theme="1" tint="0.249977111117893"/>
        <rFont val="Arial"/>
        <family val="2"/>
      </rPr>
      <t xml:space="preserve"> / n</t>
    </r>
    <r>
      <rPr>
        <vertAlign val="subscript"/>
        <sz val="10"/>
        <color theme="1" tint="0.249977111117893"/>
        <rFont val="Arial"/>
        <family val="2"/>
      </rPr>
      <t>1</t>
    </r>
    <r>
      <rPr>
        <sz val="10"/>
        <color theme="1" tint="0.249977111117893"/>
        <rFont val="Arial"/>
        <family val="2"/>
      </rPr>
      <t xml:space="preserve">) / (s / 3600)  
•  </t>
    </r>
    <r>
      <rPr>
        <b/>
        <sz val="10"/>
        <color theme="1" tint="0.249977111117893"/>
        <rFont val="Arial"/>
        <family val="2"/>
      </rPr>
      <t>End Gain</t>
    </r>
    <r>
      <rPr>
        <sz val="10"/>
        <color theme="1" tint="0.249977111117893"/>
        <rFont val="Arial"/>
        <family val="2"/>
      </rPr>
      <t>:</t>
    </r>
    <r>
      <rPr>
        <b/>
        <sz val="10"/>
        <color theme="1" tint="0.249977111117893"/>
        <rFont val="Arial"/>
        <family val="2"/>
      </rPr>
      <t xml:space="preserve"> t</t>
    </r>
    <r>
      <rPr>
        <b/>
        <vertAlign val="subscript"/>
        <sz val="10"/>
        <color theme="1" tint="0.249977111117893"/>
        <rFont val="Arial"/>
        <family val="2"/>
      </rPr>
      <t>e</t>
    </r>
    <r>
      <rPr>
        <sz val="10"/>
        <color theme="1" tint="0.249977111117893"/>
        <rFont val="Arial"/>
        <family val="2"/>
      </rPr>
      <t xml:space="preserve"> = (X</t>
    </r>
    <r>
      <rPr>
        <vertAlign val="subscript"/>
        <sz val="10"/>
        <color theme="1" tint="0.249977111117893"/>
        <rFont val="Arial"/>
        <family val="2"/>
      </rPr>
      <t>3</t>
    </r>
    <r>
      <rPr>
        <sz val="10"/>
        <color theme="1" tint="0.249977111117893"/>
        <rFont val="Arial"/>
        <family val="2"/>
      </rPr>
      <t xml:space="preserve"> / n</t>
    </r>
    <r>
      <rPr>
        <vertAlign val="subscript"/>
        <sz val="10"/>
        <color theme="1" tint="0.249977111117893"/>
        <rFont val="Arial"/>
        <family val="2"/>
      </rPr>
      <t>3</t>
    </r>
    <r>
      <rPr>
        <sz val="10"/>
        <color theme="1" tint="0.249977111117893"/>
        <rFont val="Arial"/>
        <family val="2"/>
      </rPr>
      <t xml:space="preserve">) / (s / 3600)
•  </t>
    </r>
    <r>
      <rPr>
        <b/>
        <sz val="10"/>
        <color theme="1" tint="0.249977111117893"/>
        <rFont val="Arial"/>
        <family val="2"/>
      </rPr>
      <t>Average Displayed Green Time</t>
    </r>
    <r>
      <rPr>
        <sz val="10"/>
        <color theme="1" tint="0.249977111117893"/>
        <rFont val="Arial"/>
        <family val="2"/>
      </rPr>
      <t xml:space="preserve">: </t>
    </r>
    <r>
      <rPr>
        <b/>
        <sz val="10"/>
        <color theme="1" tint="0.249977111117893"/>
        <rFont val="Arial"/>
        <family val="2"/>
      </rPr>
      <t>G</t>
    </r>
    <r>
      <rPr>
        <sz val="10"/>
        <color theme="1" tint="0.249977111117893"/>
        <rFont val="Arial"/>
        <family val="2"/>
      </rPr>
      <t xml:space="preserve"> = X</t>
    </r>
    <r>
      <rPr>
        <vertAlign val="subscript"/>
        <sz val="10"/>
        <color theme="1" tint="0.249977111117893"/>
        <rFont val="Arial"/>
        <family val="2"/>
      </rPr>
      <t>5</t>
    </r>
    <r>
      <rPr>
        <sz val="10"/>
        <color theme="1" tint="0.249977111117893"/>
        <rFont val="Arial"/>
        <family val="2"/>
      </rPr>
      <t xml:space="preserve"> / n</t>
    </r>
    <r>
      <rPr>
        <vertAlign val="subscript"/>
        <sz val="10"/>
        <color theme="1" tint="0.249977111117893"/>
        <rFont val="Arial"/>
        <family val="2"/>
      </rPr>
      <t>5</t>
    </r>
    <r>
      <rPr>
        <sz val="10"/>
        <color theme="1" tint="0.249977111117893"/>
        <rFont val="Arial"/>
        <family val="2"/>
      </rPr>
      <t xml:space="preserve">
•  </t>
    </r>
    <r>
      <rPr>
        <b/>
        <sz val="10"/>
        <color theme="1" tint="0.249977111117893"/>
        <rFont val="Arial"/>
        <family val="2"/>
      </rPr>
      <t>Effective Green Time</t>
    </r>
    <r>
      <rPr>
        <sz val="10"/>
        <color theme="1" tint="0.249977111117893"/>
        <rFont val="Arial"/>
        <family val="2"/>
      </rPr>
      <t xml:space="preserve">: </t>
    </r>
    <r>
      <rPr>
        <b/>
        <sz val="10"/>
        <color theme="1" tint="0.249977111117893"/>
        <rFont val="Arial"/>
        <family val="2"/>
      </rPr>
      <t>g</t>
    </r>
    <r>
      <rPr>
        <sz val="10"/>
        <color theme="1" tint="0.249977111117893"/>
        <rFont val="Arial"/>
        <family val="2"/>
      </rPr>
      <t xml:space="preserve"> = G - t</t>
    </r>
    <r>
      <rPr>
        <vertAlign val="subscript"/>
        <sz val="10"/>
        <color theme="1" tint="0.249977111117893"/>
        <rFont val="Arial"/>
        <family val="2"/>
      </rPr>
      <t>s</t>
    </r>
    <r>
      <rPr>
        <sz val="10"/>
        <color theme="1" tint="0.249977111117893"/>
        <rFont val="Arial"/>
        <family val="2"/>
      </rPr>
      <t xml:space="preserve"> + t</t>
    </r>
    <r>
      <rPr>
        <vertAlign val="subscript"/>
        <sz val="10"/>
        <color theme="1" tint="0.249977111117893"/>
        <rFont val="Arial"/>
        <family val="2"/>
      </rPr>
      <t>e</t>
    </r>
    <r>
      <rPr>
        <sz val="10"/>
        <color theme="1" tint="0.249977111117893"/>
        <rFont val="Arial"/>
        <family val="2"/>
      </rPr>
      <t xml:space="preserve">
•  </t>
    </r>
    <r>
      <rPr>
        <b/>
        <sz val="10"/>
        <color theme="1" tint="0.249977111117893"/>
        <rFont val="Arial"/>
        <family val="2"/>
      </rPr>
      <t>Equivalent SCATS MF (Maximum Flow)</t>
    </r>
    <r>
      <rPr>
        <sz val="10"/>
        <color theme="1" tint="0.249977111117893"/>
        <rFont val="Arial"/>
        <family val="2"/>
      </rPr>
      <t xml:space="preserve">: </t>
    </r>
    <r>
      <rPr>
        <b/>
        <sz val="10"/>
        <color theme="1" tint="0.249977111117893"/>
        <rFont val="Arial"/>
        <family val="2"/>
      </rPr>
      <t>s</t>
    </r>
    <r>
      <rPr>
        <b/>
        <vertAlign val="subscript"/>
        <sz val="10"/>
        <color theme="1" tint="0.249977111117893"/>
        <rFont val="Arial"/>
        <family val="2"/>
      </rPr>
      <t>MF</t>
    </r>
    <r>
      <rPr>
        <sz val="10"/>
        <color theme="1" tint="0.249977111117893"/>
        <rFont val="Arial"/>
        <family val="2"/>
      </rPr>
      <t xml:space="preserve"> = s g / (G + I</t>
    </r>
    <r>
      <rPr>
        <vertAlign val="subscript"/>
        <sz val="10"/>
        <color theme="1" tint="0.249977111117893"/>
        <rFont val="Arial"/>
        <family val="2"/>
      </rPr>
      <t>t</t>
    </r>
    <r>
      <rPr>
        <sz val="10"/>
        <color theme="1" tint="0.249977111117893"/>
        <rFont val="Arial"/>
        <family val="2"/>
      </rPr>
      <t>)</t>
    </r>
  </si>
  <si>
    <t>Equivalent SCATS MF (Maximum Flow) ((veh/h)</t>
  </si>
  <si>
    <r>
      <t>s = 3600 * A</t>
    </r>
    <r>
      <rPr>
        <b/>
        <vertAlign val="subscript"/>
        <sz val="10"/>
        <color theme="3"/>
        <rFont val="Arial"/>
        <family val="2"/>
      </rPr>
      <t>2</t>
    </r>
    <r>
      <rPr>
        <b/>
        <sz val="10"/>
        <color theme="3"/>
        <rFont val="Arial"/>
        <family val="2"/>
      </rPr>
      <t xml:space="preserve"> / A</t>
    </r>
    <r>
      <rPr>
        <b/>
        <vertAlign val="subscript"/>
        <sz val="10"/>
        <color theme="3"/>
        <rFont val="Arial"/>
        <family val="2"/>
      </rPr>
      <t>6</t>
    </r>
  </si>
  <si>
    <r>
      <t>s</t>
    </r>
    <r>
      <rPr>
        <b/>
        <vertAlign val="subscript"/>
        <sz val="10"/>
        <color theme="3"/>
        <rFont val="Arial"/>
        <family val="2"/>
      </rPr>
      <t>1</t>
    </r>
    <r>
      <rPr>
        <b/>
        <sz val="10"/>
        <color theme="3"/>
        <rFont val="Arial"/>
        <family val="2"/>
      </rPr>
      <t xml:space="preserve"> = 3600 * A</t>
    </r>
    <r>
      <rPr>
        <b/>
        <vertAlign val="subscript"/>
        <sz val="10"/>
        <color theme="3"/>
        <rFont val="Arial"/>
        <family val="2"/>
      </rPr>
      <t>1</t>
    </r>
    <r>
      <rPr>
        <b/>
        <sz val="10"/>
        <color theme="3"/>
        <rFont val="Arial"/>
        <family val="2"/>
      </rPr>
      <t xml:space="preserve"> / 10</t>
    </r>
  </si>
  <si>
    <r>
      <t>t</t>
    </r>
    <r>
      <rPr>
        <b/>
        <vertAlign val="subscript"/>
        <sz val="10"/>
        <color theme="3"/>
        <rFont val="Arial"/>
        <family val="2"/>
      </rPr>
      <t>s</t>
    </r>
    <r>
      <rPr>
        <b/>
        <sz val="10"/>
        <color theme="3"/>
        <rFont val="Arial"/>
        <family val="2"/>
      </rPr>
      <t xml:space="preserve"> = 10 (1 - s</t>
    </r>
    <r>
      <rPr>
        <b/>
        <vertAlign val="subscript"/>
        <sz val="10"/>
        <color theme="3"/>
        <rFont val="Arial"/>
        <family val="2"/>
      </rPr>
      <t>1</t>
    </r>
    <r>
      <rPr>
        <b/>
        <sz val="10"/>
        <color theme="3"/>
        <rFont val="Arial"/>
        <family val="2"/>
      </rPr>
      <t xml:space="preserve"> / s)</t>
    </r>
  </si>
  <si>
    <r>
      <t>t</t>
    </r>
    <r>
      <rPr>
        <b/>
        <vertAlign val="subscript"/>
        <sz val="10"/>
        <color theme="3"/>
        <rFont val="Arial"/>
        <family val="2"/>
      </rPr>
      <t>e</t>
    </r>
    <r>
      <rPr>
        <b/>
        <sz val="10"/>
        <color theme="3"/>
        <rFont val="Arial"/>
        <family val="2"/>
      </rPr>
      <t xml:space="preserve"> = A</t>
    </r>
    <r>
      <rPr>
        <b/>
        <vertAlign val="subscript"/>
        <sz val="10"/>
        <color theme="3"/>
        <rFont val="Arial"/>
        <family val="2"/>
      </rPr>
      <t>3</t>
    </r>
    <r>
      <rPr>
        <b/>
        <sz val="10"/>
        <color theme="3"/>
        <rFont val="Arial"/>
        <family val="2"/>
      </rPr>
      <t xml:space="preserve"> / (s / 3600)</t>
    </r>
  </si>
  <si>
    <r>
      <t>g</t>
    </r>
    <r>
      <rPr>
        <b/>
        <vertAlign val="subscript"/>
        <sz val="10"/>
        <color theme="3"/>
        <rFont val="Arial"/>
        <family val="2"/>
      </rPr>
      <t>s</t>
    </r>
    <r>
      <rPr>
        <b/>
        <sz val="10"/>
        <color theme="3"/>
        <rFont val="Arial"/>
        <family val="2"/>
      </rPr>
      <t xml:space="preserve"> = A</t>
    </r>
    <r>
      <rPr>
        <b/>
        <vertAlign val="subscript"/>
        <sz val="10"/>
        <color theme="3"/>
        <rFont val="Arial"/>
        <family val="2"/>
      </rPr>
      <t>4</t>
    </r>
  </si>
  <si>
    <r>
      <t>G = A</t>
    </r>
    <r>
      <rPr>
        <b/>
        <vertAlign val="subscript"/>
        <sz val="10"/>
        <color theme="3"/>
        <rFont val="Arial"/>
        <family val="2"/>
      </rPr>
      <t>5</t>
    </r>
  </si>
  <si>
    <r>
      <t>g = G - t</t>
    </r>
    <r>
      <rPr>
        <b/>
        <vertAlign val="subscript"/>
        <sz val="10"/>
        <color theme="3"/>
        <rFont val="Arial"/>
        <family val="2"/>
      </rPr>
      <t>s</t>
    </r>
    <r>
      <rPr>
        <b/>
        <sz val="10"/>
        <color theme="3"/>
        <rFont val="Arial"/>
        <family val="2"/>
      </rPr>
      <t xml:space="preserve"> + t</t>
    </r>
    <r>
      <rPr>
        <b/>
        <vertAlign val="subscript"/>
        <sz val="10"/>
        <color theme="3"/>
        <rFont val="Arial"/>
        <family val="2"/>
      </rPr>
      <t>e</t>
    </r>
  </si>
  <si>
    <r>
      <t>I</t>
    </r>
    <r>
      <rPr>
        <b/>
        <vertAlign val="subscript"/>
        <sz val="10"/>
        <color theme="9" tint="-0.499984740745262"/>
        <rFont val="Arial"/>
        <family val="2"/>
      </rPr>
      <t>t</t>
    </r>
  </si>
  <si>
    <r>
      <t>s</t>
    </r>
    <r>
      <rPr>
        <b/>
        <vertAlign val="subscript"/>
        <sz val="10"/>
        <color theme="3"/>
        <rFont val="Arial"/>
        <family val="2"/>
      </rPr>
      <t>MF</t>
    </r>
    <r>
      <rPr>
        <b/>
        <sz val="10"/>
        <color theme="3"/>
        <rFont val="Arial"/>
        <family val="2"/>
      </rPr>
      <t xml:space="preserve"> = s g / (G + I</t>
    </r>
    <r>
      <rPr>
        <b/>
        <vertAlign val="subscript"/>
        <sz val="10"/>
        <color theme="3"/>
        <rFont val="Arial"/>
        <family val="2"/>
      </rPr>
      <t>t</t>
    </r>
    <r>
      <rPr>
        <b/>
        <sz val="10"/>
        <color theme="3"/>
        <rFont val="Arial"/>
        <family val="2"/>
      </rPr>
      <t>)</t>
    </r>
  </si>
  <si>
    <r>
      <t xml:space="preserve">The survey method is applied for each lane separately.  The data can be collected for shared and exclusive traffic lanes with mixed Movement Classes (Light Vehicles, Heavy Vehicles, Buses, etc). If the conversion of saturation flows from </t>
    </r>
    <r>
      <rPr>
        <b/>
        <i/>
        <sz val="10"/>
        <color theme="1" tint="0.249977111117893"/>
        <rFont val="Arial"/>
        <family val="2"/>
      </rPr>
      <t>vehicle units</t>
    </r>
    <r>
      <rPr>
        <sz val="10"/>
        <color theme="1" tint="0.249977111117893"/>
        <rFont val="Arial"/>
        <family val="2"/>
      </rPr>
      <t xml:space="preserve"> as observed to </t>
    </r>
    <r>
      <rPr>
        <b/>
        <i/>
        <sz val="10"/>
        <color theme="1" tint="0.249977111117893"/>
        <rFont val="Arial"/>
        <family val="2"/>
      </rPr>
      <t>through car units</t>
    </r>
    <r>
      <rPr>
        <sz val="10"/>
        <color theme="1" tint="0.249977111117893"/>
        <rFont val="Arial"/>
        <family val="2"/>
      </rPr>
      <t xml:space="preserve"> is desired so as to obtain basic saturation flow data for the site in question, it is necessary to </t>
    </r>
    <r>
      <rPr>
        <b/>
        <sz val="10"/>
        <color theme="1" tint="0.249977111117893"/>
        <rFont val="Arial"/>
        <family val="2"/>
      </rPr>
      <t>process only the cycles with T</t>
    </r>
    <r>
      <rPr>
        <b/>
        <i/>
        <sz val="10"/>
        <color theme="1" tint="0.249977111117893"/>
        <rFont val="Arial"/>
        <family val="2"/>
      </rPr>
      <t>hrough Light Vehicles</t>
    </r>
    <r>
      <rPr>
        <sz val="10"/>
        <color theme="1" tint="0.249977111117893"/>
        <rFont val="Arial"/>
        <family val="2"/>
      </rPr>
      <t xml:space="preserve">, or </t>
    </r>
    <r>
      <rPr>
        <b/>
        <i/>
        <sz val="10"/>
        <color theme="1" tint="0.249977111117893"/>
        <rFont val="Arial"/>
        <family val="2"/>
      </rPr>
      <t>collect data on traffic composition</t>
    </r>
    <r>
      <rPr>
        <sz val="10"/>
        <color theme="1" tint="0.249977111117893"/>
        <rFont val="Arial"/>
        <family val="2"/>
      </rPr>
      <t xml:space="preserve"> (Movement Classes), e.g. count Light Vehicles and Heavy Vehicles, and through and turning vehicles (Approach Movements) separately.</t>
    </r>
  </si>
  <si>
    <t>Saturation Flow Rate (veh/h)</t>
  </si>
  <si>
    <t>Departure Flow Rate during First Interval (veh/h)</t>
  </si>
  <si>
    <t>Start Loss (s)</t>
  </si>
  <si>
    <t>End Gain (s)</t>
  </si>
  <si>
    <t>Average Saturated Green Ttime (s)</t>
  </si>
  <si>
    <t>Average Displayed Green Time (s)</t>
  </si>
  <si>
    <t>Effective GreenTime (s)</t>
  </si>
  <si>
    <t>Intergreen (Yellow + All-Red) Time (s)</t>
  </si>
  <si>
    <r>
      <t xml:space="preserve">This </t>
    </r>
    <r>
      <rPr>
        <b/>
        <sz val="10"/>
        <color theme="1" tint="0.249977111117893"/>
        <rFont val="Arial"/>
        <family val="2"/>
      </rPr>
      <t>SIDRA SATURATION FLOW SURVEY</t>
    </r>
    <r>
      <rPr>
        <sz val="10"/>
        <color theme="1" tint="0.249977111117893"/>
        <rFont val="Arial"/>
        <family val="2"/>
      </rPr>
      <t xml:space="preserve"> Excel application (SIDRA_SATURATION-FLOW-SURVEY.xlsx) presents a method for field surveys of </t>
    </r>
    <r>
      <rPr>
        <b/>
        <sz val="10"/>
        <color theme="1" tint="0.249977111117893"/>
        <rFont val="Arial"/>
        <family val="2"/>
      </rPr>
      <t xml:space="preserve">Saturation Flow </t>
    </r>
    <r>
      <rPr>
        <sz val="10"/>
        <color theme="1" tint="0.249977111117893"/>
        <rFont val="Arial"/>
        <family val="2"/>
      </rPr>
      <t xml:space="preserve">which is the key parameter in the SIDRA capacity and performance models for signalised intersections, interchanges and signalised pedestrian crossings. The associated </t>
    </r>
    <r>
      <rPr>
        <b/>
        <sz val="10"/>
        <color theme="1" tint="0.249977111117893"/>
        <rFont val="Arial"/>
        <family val="2"/>
      </rPr>
      <t xml:space="preserve">Start Loss </t>
    </r>
    <r>
      <rPr>
        <sz val="10"/>
        <color theme="1" tint="0.249977111117893"/>
        <rFont val="Arial"/>
        <family val="2"/>
      </rPr>
      <t xml:space="preserve">and </t>
    </r>
    <r>
      <rPr>
        <b/>
        <sz val="10"/>
        <color theme="1" tint="0.249977111117893"/>
        <rFont val="Arial"/>
        <family val="2"/>
      </rPr>
      <t>End Gain</t>
    </r>
    <r>
      <rPr>
        <sz val="10"/>
        <color theme="1" tint="0.249977111117893"/>
        <rFont val="Arial"/>
        <family val="2"/>
      </rPr>
      <t xml:space="preserve"> parameters as well as an </t>
    </r>
    <r>
      <rPr>
        <b/>
        <sz val="10"/>
        <color theme="1" tint="0.249977111117893"/>
        <rFont val="Arial"/>
        <family val="2"/>
      </rPr>
      <t>Equivalent SCATS MF (Maximum Flow)</t>
    </r>
    <r>
      <rPr>
        <sz val="10"/>
        <color theme="1" tint="0.249977111117893"/>
        <rFont val="Arial"/>
        <family val="2"/>
      </rPr>
      <t xml:space="preserve"> parameter are also determined by the survey. This application includes </t>
    </r>
    <r>
      <rPr>
        <b/>
        <sz val="10"/>
        <color theme="1" tint="0.249977111117893"/>
        <rFont val="Arial"/>
        <family val="2"/>
      </rPr>
      <t>Saturation Flow Survey FORM</t>
    </r>
    <r>
      <rPr>
        <sz val="10"/>
        <color theme="1" tint="0.249977111117893"/>
        <rFont val="Arial"/>
        <family val="2"/>
      </rPr>
      <t xml:space="preserve"> and </t>
    </r>
    <r>
      <rPr>
        <b/>
        <sz val="10"/>
        <color theme="1" tint="0.249977111117893"/>
        <rFont val="Arial"/>
        <family val="2"/>
      </rPr>
      <t>Saturation Flow PROCESSING</t>
    </r>
    <r>
      <rPr>
        <sz val="10"/>
        <color theme="1" tint="0.249977111117893"/>
        <rFont val="Arial"/>
        <family val="2"/>
      </rPr>
      <t xml:space="preserve"> worksheets. 
For model calibration and validation purposes, the Saturation Flow observation method needs to match the Saturation Flow estimates given by SIDRA INTERSECTION. </t>
    </r>
    <r>
      <rPr>
        <b/>
        <i/>
        <sz val="10"/>
        <color theme="1" tint="0.249977111117893"/>
        <rFont val="Arial"/>
        <family val="2"/>
      </rPr>
      <t>Figure 1</t>
    </r>
    <r>
      <rPr>
        <sz val="10"/>
        <color theme="1" tint="0.249977111117893"/>
        <rFont val="Arial"/>
        <family val="2"/>
      </rPr>
      <t xml:space="preserve"> below shows the basis of this survey method that matches the SIDRA Saturation Flow model. The survey method is based on Research Report 
ARR 123 (Akçelik 1981), Appendix E. The related Research Report ARR 340 is useful on this subject (Akçelik, Besley and Roper 1999).  
This survey method is recommended for calibration and validation of SIDRA Saturation Flow and related parameter estimates. Detailed information on saturation flow modelling is included in the SIDRA INTERSECTION User Guide. </t>
    </r>
  </si>
  <si>
    <t xml:space="preserve">Introduction sheet updated. </t>
  </si>
  <si>
    <t>AKÇELIK, R. (2023).  SIDRA Saturation Flow Survey (Excel Application SIDRA_SATURATION-FLOW-SURVEY.xlsx).  Akcelik and Associates Pty Ltd, Melbourne, Australia.</t>
  </si>
  <si>
    <t>Updated: 20 November 2023</t>
  </si>
  <si>
    <t>Copyright  Akcelik &amp; Associates Pty Ltd 2000-2023</t>
  </si>
  <si>
    <r>
      <t xml:space="preserve">Vehicles are counted as they cross the stop line, but a decision must be made about </t>
    </r>
    <r>
      <rPr>
        <b/>
        <i/>
        <sz val="10"/>
        <color theme="1" tint="0.249977111117893"/>
        <rFont val="Arial"/>
        <family val="2"/>
      </rPr>
      <t xml:space="preserve">when the saturated period ends </t>
    </r>
    <r>
      <rPr>
        <sz val="10"/>
        <color theme="1" tint="0.249977111117893"/>
        <rFont val="Arial"/>
        <family val="2"/>
      </rPr>
      <t xml:space="preserve">by observing the </t>
    </r>
    <r>
      <rPr>
        <b/>
        <i/>
        <sz val="10"/>
        <color theme="1" tint="0.249977111117893"/>
        <rFont val="Arial"/>
        <family val="2"/>
      </rPr>
      <t>back of the queue</t>
    </r>
    <r>
      <rPr>
        <sz val="10"/>
        <color theme="1" tint="0.249977111117893"/>
        <rFont val="Arial"/>
        <family val="2"/>
      </rPr>
      <t xml:space="preserve">.  Thus, the </t>
    </r>
    <r>
      <rPr>
        <b/>
        <sz val="10"/>
        <color theme="1" tint="0.249977111117893"/>
        <rFont val="Arial"/>
        <family val="2"/>
      </rPr>
      <t>Saturation Time</t>
    </r>
    <r>
      <rPr>
        <sz val="10"/>
        <color theme="1" tint="0.249977111117893"/>
        <rFont val="Arial"/>
        <family val="2"/>
      </rPr>
      <t xml:space="preserve"> (column 4) must be recorded as the time to clear the vehicles which are stopped during the red period as well as the vehicles which arrive and slow down at the back of the queue during the green period (all these vehicles are referred to as the </t>
    </r>
    <r>
      <rPr>
        <b/>
        <sz val="10"/>
        <color theme="1" tint="0.249977111117893"/>
        <rFont val="Arial"/>
        <family val="2"/>
      </rPr>
      <t>queued vehicles</t>
    </r>
    <r>
      <rPr>
        <sz val="10"/>
        <color theme="1" tint="0.249977111117893"/>
        <rFont val="Arial"/>
        <family val="2"/>
      </rPr>
      <t xml:space="preserve">).  
It may be difficult </t>
    </r>
    <r>
      <rPr>
        <b/>
        <sz val="10"/>
        <color theme="1" tint="0.249977111117893"/>
        <rFont val="Arial"/>
        <family val="2"/>
      </rPr>
      <t>to decide if a vehicle has joined the back of queue</t>
    </r>
    <r>
      <rPr>
        <sz val="10"/>
        <color theme="1" tint="0.249977111117893"/>
        <rFont val="Arial"/>
        <family val="2"/>
      </rPr>
      <t xml:space="preserve"> when it slows down at the back of queue but keeps a large spacing.  In such a case, it is better to decide that the saturated period has ended before that vehicle.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</si>
</sst>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C09]dd\-mmm\-yy;@"/>
  </numFmts>
  <fonts count="58">
    <font>
      <sz val="10"/>
      <name val="Arial"/>
    </font>
    <font>
      <sz val="11"/>
      <color theme="1"/>
      <name val="Calibri"/>
      <family val="2"/>
      <scheme val="minor"/>
    </font>
    <font>
      <b/>
      <sz val="11"/>
      <name val="Times New Roman"/>
      <family val="1"/>
    </font>
    <font>
      <i/>
      <sz val="11"/>
      <name val="Times New Roman"/>
      <family val="1"/>
    </font>
    <font>
      <b/>
      <sz val="12"/>
      <color indexed="10"/>
      <name val="Times New Roman"/>
      <family val="1"/>
    </font>
    <font>
      <sz val="8"/>
      <name val="Arial"/>
      <family val="2"/>
    </font>
    <font>
      <sz val="12"/>
      <color indexed="14"/>
      <name val="Arial"/>
      <family val="2"/>
    </font>
    <font>
      <sz val="10"/>
      <color indexed="12"/>
      <name val="Arial"/>
      <family val="2"/>
    </font>
    <font>
      <sz val="18"/>
      <name val="Arial"/>
      <family val="2"/>
    </font>
    <font>
      <b/>
      <sz val="18"/>
      <color indexed="17"/>
      <name val="Arial"/>
      <family val="2"/>
    </font>
    <font>
      <b/>
      <sz val="12"/>
      <color indexed="57"/>
      <name val="Symbol"/>
      <family val="1"/>
      <charset val="2"/>
    </font>
    <font>
      <sz val="9"/>
      <name val="Arial"/>
      <family val="2"/>
    </font>
    <font>
      <sz val="10"/>
      <color rgb="FFC00000"/>
      <name val="Arial"/>
      <family val="2"/>
    </font>
    <font>
      <b/>
      <sz val="16"/>
      <color indexed="17"/>
      <name val="Calibri"/>
      <family val="2"/>
      <scheme val="minor"/>
    </font>
    <font>
      <b/>
      <sz val="12"/>
      <color theme="1" tint="0.34998626667073579"/>
      <name val="Calibri"/>
      <family val="2"/>
      <scheme val="minor"/>
    </font>
    <font>
      <sz val="10"/>
      <color theme="3"/>
      <name val="Arial"/>
      <family val="2"/>
    </font>
    <font>
      <b/>
      <sz val="10"/>
      <color theme="3"/>
      <name val="Arial"/>
      <family val="2"/>
    </font>
    <font>
      <b/>
      <sz val="8"/>
      <name val="Arial"/>
      <family val="2"/>
    </font>
    <font>
      <i/>
      <sz val="11"/>
      <color theme="1" tint="0.249977111117893"/>
      <name val="Times New Roman"/>
      <family val="1"/>
    </font>
    <font>
      <b/>
      <sz val="11"/>
      <color theme="3"/>
      <name val="Calibri"/>
      <family val="2"/>
      <scheme val="minor"/>
    </font>
    <font>
      <sz val="10"/>
      <name val="Calibri"/>
      <family val="2"/>
      <scheme val="minor"/>
    </font>
    <font>
      <sz val="11"/>
      <color theme="3"/>
      <name val="Calibri"/>
      <family val="2"/>
      <scheme val="minor"/>
    </font>
    <font>
      <b/>
      <sz val="20"/>
      <color theme="3"/>
      <name val="Calibri"/>
      <family val="2"/>
      <scheme val="minor"/>
    </font>
    <font>
      <b/>
      <sz val="12"/>
      <color theme="3"/>
      <name val="Symbol"/>
      <family val="1"/>
      <charset val="2"/>
    </font>
    <font>
      <b/>
      <sz val="12"/>
      <color theme="3"/>
      <name val="Calibri"/>
      <family val="2"/>
      <scheme val="minor"/>
    </font>
    <font>
      <b/>
      <sz val="18"/>
      <color theme="3"/>
      <name val="Calibri"/>
      <family val="2"/>
      <scheme val="minor"/>
    </font>
    <font>
      <b/>
      <sz val="14"/>
      <color theme="3"/>
      <name val="Calibri"/>
      <family val="2"/>
      <scheme val="minor"/>
    </font>
    <font>
      <b/>
      <i/>
      <sz val="14"/>
      <color theme="3"/>
      <name val="Calibri"/>
      <family val="2"/>
      <scheme val="minor"/>
    </font>
    <font>
      <i/>
      <sz val="11"/>
      <name val="Calibri"/>
      <family val="2"/>
      <scheme val="minor"/>
    </font>
    <font>
      <i/>
      <sz val="11"/>
      <color theme="1" tint="0.249977111117893"/>
      <name val="Calibri"/>
      <family val="2"/>
      <scheme val="minor"/>
    </font>
    <font>
      <b/>
      <sz val="11"/>
      <color theme="1" tint="0.249977111117893"/>
      <name val="Calibri"/>
      <family val="2"/>
      <scheme val="minor"/>
    </font>
    <font>
      <sz val="10"/>
      <color theme="1" tint="0.34998626667073579"/>
      <name val="Calibri"/>
      <family val="2"/>
      <scheme val="minor"/>
    </font>
    <font>
      <b/>
      <sz val="10"/>
      <color theme="1" tint="0.34998626667073579"/>
      <name val="Calibri"/>
      <family val="2"/>
      <scheme val="minor"/>
    </font>
    <font>
      <b/>
      <vertAlign val="subscript"/>
      <sz val="11"/>
      <color theme="3"/>
      <name val="Calibri"/>
      <family val="2"/>
      <scheme val="minor"/>
    </font>
    <font>
      <b/>
      <sz val="16"/>
      <color theme="3"/>
      <name val="Calibri"/>
      <family val="2"/>
      <scheme val="minor"/>
    </font>
    <font>
      <b/>
      <sz val="14"/>
      <color theme="3"/>
      <name val="Arial"/>
      <family val="2"/>
    </font>
    <font>
      <b/>
      <sz val="12"/>
      <color indexed="12"/>
      <name val="Arial"/>
      <family val="2"/>
    </font>
    <font>
      <sz val="10"/>
      <name val="Geneva"/>
    </font>
    <font>
      <sz val="10"/>
      <color theme="1" tint="0.249977111117893"/>
      <name val="Arial"/>
      <family val="2"/>
    </font>
    <font>
      <b/>
      <sz val="10"/>
      <color theme="1" tint="0.249977111117893"/>
      <name val="Arial"/>
      <family val="2"/>
    </font>
    <font>
      <b/>
      <vertAlign val="subscript"/>
      <sz val="10"/>
      <color theme="1" tint="0.249977111117893"/>
      <name val="Arial"/>
      <family val="2"/>
    </font>
    <font>
      <b/>
      <sz val="11"/>
      <name val="Arial"/>
      <family val="2"/>
    </font>
    <font>
      <b/>
      <sz val="10"/>
      <name val="Arial"/>
      <family val="2"/>
    </font>
    <font>
      <b/>
      <sz val="12"/>
      <color theme="3"/>
      <name val="Arial"/>
      <family val="2"/>
    </font>
    <font>
      <sz val="10"/>
      <name val="Arial"/>
      <family val="2"/>
    </font>
    <font>
      <sz val="11"/>
      <name val="Arial"/>
      <family val="2"/>
    </font>
    <font>
      <sz val="11"/>
      <name val="Calibri"/>
      <family val="2"/>
      <scheme val="minor"/>
    </font>
    <font>
      <b/>
      <sz val="10"/>
      <color rgb="FF659B29"/>
      <name val="Arial"/>
      <family val="2"/>
    </font>
    <font>
      <u/>
      <sz val="10"/>
      <color indexed="12"/>
      <name val="Arial"/>
      <family val="2"/>
    </font>
    <font>
      <u/>
      <sz val="11"/>
      <color indexed="12"/>
      <name val="Arial"/>
      <family val="2"/>
    </font>
    <font>
      <b/>
      <sz val="10"/>
      <name val="Geneva"/>
    </font>
    <font>
      <b/>
      <sz val="10"/>
      <color rgb="FFC00000"/>
      <name val="Arial"/>
      <family val="2"/>
    </font>
    <font>
      <b/>
      <i/>
      <sz val="10"/>
      <color theme="1" tint="0.249977111117893"/>
      <name val="Arial"/>
      <family val="2"/>
    </font>
    <font>
      <sz val="10"/>
      <color theme="9" tint="-0.499984740745262"/>
      <name val="Arial"/>
      <family val="2"/>
    </font>
    <font>
      <b/>
      <sz val="10"/>
      <color theme="9" tint="-0.499984740745262"/>
      <name val="Arial"/>
      <family val="2"/>
    </font>
    <font>
      <vertAlign val="subscript"/>
      <sz val="10"/>
      <color theme="1" tint="0.249977111117893"/>
      <name val="Arial"/>
      <family val="2"/>
    </font>
    <font>
      <b/>
      <vertAlign val="subscript"/>
      <sz val="10"/>
      <color theme="3"/>
      <name val="Arial"/>
      <family val="2"/>
    </font>
    <font>
      <b/>
      <vertAlign val="subscript"/>
      <sz val="10"/>
      <color theme="9" tint="-0.499984740745262"/>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DC"/>
        <bgColor indexed="64"/>
      </patternFill>
    </fill>
    <fill>
      <patternFill patternType="solid">
        <fgColor rgb="FFF0FAFA"/>
        <bgColor indexed="64"/>
      </patternFill>
    </fill>
    <fill>
      <patternFill patternType="solid">
        <fgColor rgb="FFF0FAEB"/>
        <bgColor indexed="64"/>
      </patternFill>
    </fill>
  </fills>
  <borders count="45">
    <border>
      <left/>
      <right/>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dashed">
        <color auto="1"/>
      </bottom>
      <diagonal/>
    </border>
    <border>
      <left/>
      <right/>
      <top style="dashed">
        <color auto="1"/>
      </top>
      <bottom style="dashed">
        <color auto="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top style="thin">
        <color indexed="64"/>
      </top>
      <bottom/>
      <diagonal/>
    </border>
    <border>
      <left/>
      <right/>
      <top/>
      <bottom style="medium">
        <color theme="1" tint="0.34998626667073579"/>
      </bottom>
      <diagonal/>
    </border>
    <border>
      <left style="thin">
        <color indexed="64"/>
      </left>
      <right style="medium">
        <color indexed="64"/>
      </right>
      <top style="medium">
        <color indexed="64"/>
      </top>
      <bottom style="thin">
        <color indexed="64"/>
      </bottom>
      <diagonal/>
    </border>
  </borders>
  <cellStyleXfs count="6">
    <xf numFmtId="0" fontId="0" fillId="0" borderId="0"/>
    <xf numFmtId="0" fontId="5" fillId="0" borderId="0"/>
    <xf numFmtId="0" fontId="1" fillId="0" borderId="0"/>
    <xf numFmtId="0" fontId="37" fillId="0" borderId="0"/>
    <xf numFmtId="0" fontId="48" fillId="0" borderId="0" applyNumberFormat="0" applyFill="0" applyBorder="0" applyAlignment="0" applyProtection="0">
      <alignment vertical="top"/>
      <protection locked="0"/>
    </xf>
    <xf numFmtId="0" fontId="1" fillId="0" borderId="0"/>
  </cellStyleXfs>
  <cellXfs count="204">
    <xf numFmtId="0" fontId="0" fillId="0" borderId="0" xfId="0"/>
    <xf numFmtId="0" fontId="0" fillId="0" borderId="0" xfId="0" applyAlignment="1">
      <alignment vertical="center"/>
    </xf>
    <xf numFmtId="0" fontId="7" fillId="0" borderId="0" xfId="0" applyFont="1" applyAlignment="1">
      <alignment vertical="center"/>
    </xf>
    <xf numFmtId="0" fontId="0" fillId="3" borderId="0" xfId="0" applyFill="1" applyAlignment="1">
      <alignment vertical="center"/>
    </xf>
    <xf numFmtId="0" fontId="2" fillId="3" borderId="0" xfId="0" applyFont="1" applyFill="1" applyAlignment="1">
      <alignment horizontal="left" vertical="center"/>
    </xf>
    <xf numFmtId="0" fontId="4" fillId="3" borderId="0" xfId="0" applyFont="1" applyFill="1" applyAlignment="1">
      <alignment horizontal="justify" vertical="center"/>
    </xf>
    <xf numFmtId="0" fontId="7" fillId="3" borderId="0" xfId="0" applyFont="1" applyFill="1" applyAlignment="1">
      <alignment vertical="center"/>
    </xf>
    <xf numFmtId="0" fontId="8" fillId="3" borderId="0" xfId="0" applyFont="1" applyFill="1" applyAlignment="1">
      <alignment vertical="center"/>
    </xf>
    <xf numFmtId="0" fontId="8" fillId="0" borderId="0" xfId="0" applyFont="1" applyAlignment="1">
      <alignment vertical="center"/>
    </xf>
    <xf numFmtId="0" fontId="0" fillId="3" borderId="0" xfId="0" applyFill="1"/>
    <xf numFmtId="164" fontId="0" fillId="3" borderId="0" xfId="0" applyNumberFormat="1" applyFill="1" applyAlignment="1">
      <alignment vertical="center"/>
    </xf>
    <xf numFmtId="0" fontId="11" fillId="3" borderId="0" xfId="0" applyFont="1" applyFill="1"/>
    <xf numFmtId="0" fontId="5" fillId="3" borderId="0" xfId="0" applyFont="1" applyFill="1"/>
    <xf numFmtId="0" fontId="0" fillId="4" borderId="0" xfId="0" applyFill="1"/>
    <xf numFmtId="0" fontId="9" fillId="3" borderId="23" xfId="0" applyFont="1" applyFill="1" applyBorder="1" applyAlignment="1">
      <alignment horizontal="left"/>
    </xf>
    <xf numFmtId="0" fontId="4" fillId="3" borderId="0" xfId="0" applyFont="1" applyFill="1" applyAlignment="1">
      <alignment horizontal="left"/>
    </xf>
    <xf numFmtId="0" fontId="13" fillId="3" borderId="23" xfId="0" applyFont="1" applyFill="1" applyBorder="1" applyAlignment="1">
      <alignment horizontal="left"/>
    </xf>
    <xf numFmtId="0" fontId="5" fillId="4" borderId="0" xfId="1" applyFill="1" applyAlignment="1">
      <alignment horizontal="center" vertical="center"/>
    </xf>
    <xf numFmtId="0" fontId="17" fillId="0" borderId="0" xfId="1" applyFont="1" applyAlignment="1">
      <alignment horizontal="center" vertical="center"/>
    </xf>
    <xf numFmtId="0" fontId="5" fillId="0" borderId="0" xfId="1" applyAlignment="1">
      <alignment horizontal="center" vertical="center"/>
    </xf>
    <xf numFmtId="165" fontId="17" fillId="4" borderId="0" xfId="1" applyNumberFormat="1" applyFont="1" applyFill="1" applyAlignment="1">
      <alignment horizontal="center" vertical="center"/>
    </xf>
    <xf numFmtId="0" fontId="17" fillId="4" borderId="0" xfId="1" applyFont="1" applyFill="1" applyAlignment="1">
      <alignment horizontal="center" vertical="center"/>
    </xf>
    <xf numFmtId="0" fontId="3" fillId="6" borderId="16"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12" fillId="4" borderId="0" xfId="0"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0" fontId="13" fillId="4" borderId="0" xfId="0" applyFont="1" applyFill="1" applyAlignment="1">
      <alignment horizontal="left"/>
    </xf>
    <xf numFmtId="0" fontId="4" fillId="4" borderId="0" xfId="0" applyFont="1" applyFill="1" applyAlignment="1">
      <alignment horizontal="justify" vertical="center"/>
    </xf>
    <xf numFmtId="0" fontId="15" fillId="4" borderId="0" xfId="0" applyFont="1" applyFill="1"/>
    <xf numFmtId="0" fontId="15" fillId="4" borderId="0" xfId="0" applyFont="1" applyFill="1" applyAlignment="1">
      <alignment vertical="center"/>
    </xf>
    <xf numFmtId="0" fontId="25" fillId="3" borderId="23" xfId="0" applyFont="1" applyFill="1" applyBorder="1" applyAlignment="1">
      <alignment horizontal="left" vertical="center"/>
    </xf>
    <xf numFmtId="0" fontId="25" fillId="4" borderId="0" xfId="0" applyFont="1" applyFill="1" applyAlignment="1">
      <alignment horizontal="left" vertical="center"/>
    </xf>
    <xf numFmtId="0" fontId="24" fillId="4" borderId="0" xfId="0" applyFont="1" applyFill="1" applyAlignment="1">
      <alignment horizontal="left" vertical="top"/>
    </xf>
    <xf numFmtId="0" fontId="19" fillId="7" borderId="40" xfId="1" applyFont="1" applyFill="1" applyBorder="1" applyAlignment="1">
      <alignment horizontal="left" vertical="center" indent="1"/>
    </xf>
    <xf numFmtId="0" fontId="30" fillId="7" borderId="40" xfId="1" applyFont="1" applyFill="1" applyBorder="1" applyAlignment="1">
      <alignment horizontal="left" vertical="center" indent="1"/>
    </xf>
    <xf numFmtId="0" fontId="19" fillId="7" borderId="21" xfId="0" applyFont="1" applyFill="1" applyBorder="1" applyAlignment="1">
      <alignment horizontal="center" vertical="center" wrapText="1"/>
    </xf>
    <xf numFmtId="0" fontId="19" fillId="7" borderId="22"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17" xfId="0" applyFont="1" applyFill="1" applyBorder="1" applyAlignment="1">
      <alignment horizontal="center" vertical="top" wrapText="1"/>
    </xf>
    <xf numFmtId="0" fontId="19" fillId="7" borderId="19" xfId="0" applyFont="1" applyFill="1" applyBorder="1" applyAlignment="1">
      <alignment horizontal="center" vertical="top" wrapText="1"/>
    </xf>
    <xf numFmtId="0" fontId="19" fillId="7" borderId="1" xfId="0" applyFont="1" applyFill="1" applyBorder="1" applyAlignment="1">
      <alignment horizontal="center" vertical="top" wrapText="1"/>
    </xf>
    <xf numFmtId="0" fontId="19" fillId="7" borderId="18" xfId="0" applyFont="1" applyFill="1" applyBorder="1" applyAlignment="1">
      <alignment horizontal="center" vertical="top" wrapText="1"/>
    </xf>
    <xf numFmtId="0" fontId="19" fillId="7" borderId="11"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31" fillId="3" borderId="0" xfId="0" applyFont="1" applyFill="1"/>
    <xf numFmtId="0" fontId="19" fillId="7" borderId="16"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26" xfId="0" applyFont="1" applyFill="1" applyBorder="1" applyAlignment="1">
      <alignment horizontal="center" vertical="center" wrapText="1"/>
    </xf>
    <xf numFmtId="0" fontId="28" fillId="6" borderId="15" xfId="0" applyFont="1" applyFill="1" applyBorder="1" applyAlignment="1">
      <alignment horizontal="center" vertical="center" wrapText="1"/>
    </xf>
    <xf numFmtId="0" fontId="28" fillId="6" borderId="6" xfId="0" applyFont="1" applyFill="1" applyBorder="1" applyAlignment="1">
      <alignment horizontal="center" vertical="center" wrapText="1"/>
    </xf>
    <xf numFmtId="0" fontId="28" fillId="6" borderId="7" xfId="0" applyFont="1" applyFill="1" applyBorder="1" applyAlignment="1">
      <alignment horizontal="center" vertical="center" wrapText="1"/>
    </xf>
    <xf numFmtId="0" fontId="28" fillId="6" borderId="10" xfId="0" applyFont="1" applyFill="1" applyBorder="1" applyAlignment="1">
      <alignment horizontal="center" vertical="center" wrapText="1"/>
    </xf>
    <xf numFmtId="0" fontId="28" fillId="6" borderId="20" xfId="0" applyFont="1" applyFill="1" applyBorder="1" applyAlignment="1">
      <alignment horizontal="center" vertical="center" wrapText="1"/>
    </xf>
    <xf numFmtId="0" fontId="28" fillId="6" borderId="35" xfId="0" applyFont="1" applyFill="1" applyBorder="1" applyAlignment="1">
      <alignment horizontal="center" vertical="center" wrapText="1"/>
    </xf>
    <xf numFmtId="0" fontId="19" fillId="7" borderId="11" xfId="0" applyFont="1" applyFill="1" applyBorder="1" applyAlignment="1">
      <alignment horizontal="left" vertical="center" wrapText="1"/>
    </xf>
    <xf numFmtId="0" fontId="19" fillId="7" borderId="34" xfId="0" applyFont="1" applyFill="1" applyBorder="1" applyAlignment="1">
      <alignment horizontal="center" vertical="center" wrapText="1"/>
    </xf>
    <xf numFmtId="0" fontId="19" fillId="7" borderId="33" xfId="0" applyFont="1" applyFill="1" applyBorder="1" applyAlignment="1">
      <alignment horizontal="center" vertical="center" wrapText="1"/>
    </xf>
    <xf numFmtId="2" fontId="28" fillId="6" borderId="15" xfId="0" applyNumberFormat="1" applyFont="1" applyFill="1" applyBorder="1" applyAlignment="1">
      <alignment horizontal="center" vertical="center" wrapText="1"/>
    </xf>
    <xf numFmtId="2" fontId="28" fillId="6" borderId="10" xfId="0" applyNumberFormat="1" applyFont="1" applyFill="1" applyBorder="1" applyAlignment="1">
      <alignment horizontal="center" vertical="center" wrapText="1"/>
    </xf>
    <xf numFmtId="2" fontId="28" fillId="6" borderId="35" xfId="0" applyNumberFormat="1" applyFont="1" applyFill="1" applyBorder="1" applyAlignment="1">
      <alignment horizontal="center" vertical="center" wrapText="1"/>
    </xf>
    <xf numFmtId="2" fontId="28" fillId="6" borderId="7" xfId="0" applyNumberFormat="1" applyFont="1" applyFill="1" applyBorder="1" applyAlignment="1">
      <alignment horizontal="center" vertical="center" wrapText="1"/>
    </xf>
    <xf numFmtId="0" fontId="19" fillId="7" borderId="13" xfId="0" applyFont="1" applyFill="1" applyBorder="1" applyAlignment="1">
      <alignment horizontal="left" vertical="center" wrapText="1" indent="1"/>
    </xf>
    <xf numFmtId="0" fontId="14" fillId="7" borderId="0" xfId="0" applyFont="1" applyFill="1" applyAlignment="1">
      <alignment vertical="center"/>
    </xf>
    <xf numFmtId="0" fontId="0" fillId="7" borderId="0" xfId="0" applyFill="1" applyAlignment="1">
      <alignment vertical="center"/>
    </xf>
    <xf numFmtId="0" fontId="0" fillId="5" borderId="37" xfId="0" applyFill="1" applyBorder="1" applyProtection="1">
      <protection locked="0"/>
    </xf>
    <xf numFmtId="0" fontId="0" fillId="5" borderId="38" xfId="0" applyFill="1" applyBorder="1" applyProtection="1">
      <protection locked="0"/>
    </xf>
    <xf numFmtId="0" fontId="28" fillId="5" borderId="16" xfId="0" applyFont="1" applyFill="1" applyBorder="1" applyAlignment="1" applyProtection="1">
      <alignment horizontal="center" vertical="top" wrapText="1"/>
      <protection locked="0"/>
    </xf>
    <xf numFmtId="0" fontId="28" fillId="5" borderId="2" xfId="0" applyFont="1" applyFill="1" applyBorder="1" applyAlignment="1" applyProtection="1">
      <alignment horizontal="center" vertical="top" wrapText="1"/>
      <protection locked="0"/>
    </xf>
    <xf numFmtId="0" fontId="28" fillId="5" borderId="3" xfId="0" applyFont="1" applyFill="1" applyBorder="1" applyAlignment="1" applyProtection="1">
      <alignment horizontal="center" vertical="top" wrapText="1"/>
      <protection locked="0"/>
    </xf>
    <xf numFmtId="0" fontId="28" fillId="5" borderId="8" xfId="0" applyFont="1" applyFill="1" applyBorder="1" applyAlignment="1" applyProtection="1">
      <alignment horizontal="center" vertical="top" wrapText="1"/>
      <protection locked="0"/>
    </xf>
    <xf numFmtId="0" fontId="28" fillId="5" borderId="14" xfId="0" applyFont="1" applyFill="1" applyBorder="1" applyAlignment="1" applyProtection="1">
      <alignment horizontal="center" vertical="top" wrapText="1"/>
      <protection locked="0"/>
    </xf>
    <xf numFmtId="0" fontId="28" fillId="5" borderId="4" xfId="0" applyFont="1" applyFill="1" applyBorder="1" applyAlignment="1" applyProtection="1">
      <alignment horizontal="center" vertical="top" wrapText="1"/>
      <protection locked="0"/>
    </xf>
    <xf numFmtId="0" fontId="28" fillId="5" borderId="5" xfId="0" applyFont="1" applyFill="1" applyBorder="1" applyAlignment="1" applyProtection="1">
      <alignment horizontal="center" vertical="top" wrapText="1"/>
      <protection locked="0"/>
    </xf>
    <xf numFmtId="0" fontId="28" fillId="5" borderId="9" xfId="0" applyFont="1" applyFill="1" applyBorder="1" applyAlignment="1" applyProtection="1">
      <alignment horizontal="center" vertical="top" wrapText="1"/>
      <protection locked="0"/>
    </xf>
    <xf numFmtId="0" fontId="28" fillId="5" borderId="15" xfId="0" applyFont="1" applyFill="1" applyBorder="1" applyAlignment="1" applyProtection="1">
      <alignment horizontal="center" vertical="top" wrapText="1"/>
      <protection locked="0"/>
    </xf>
    <xf numFmtId="0" fontId="28" fillId="5" borderId="6" xfId="0" applyFont="1" applyFill="1" applyBorder="1" applyAlignment="1" applyProtection="1">
      <alignment horizontal="center" vertical="top" wrapText="1"/>
      <protection locked="0"/>
    </xf>
    <xf numFmtId="0" fontId="28" fillId="5" borderId="7" xfId="0" applyFont="1" applyFill="1" applyBorder="1" applyAlignment="1" applyProtection="1">
      <alignment horizontal="center" vertical="top" wrapText="1"/>
      <protection locked="0"/>
    </xf>
    <xf numFmtId="0" fontId="28" fillId="5" borderId="10" xfId="0" applyFont="1" applyFill="1" applyBorder="1" applyAlignment="1" applyProtection="1">
      <alignment horizontal="center" vertical="top" wrapText="1"/>
      <protection locked="0"/>
    </xf>
    <xf numFmtId="0" fontId="3" fillId="5" borderId="1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5"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5" borderId="15" xfId="0" applyFont="1" applyFill="1" applyBorder="1" applyAlignment="1" applyProtection="1">
      <alignment horizontal="center" vertical="center" wrapText="1"/>
      <protection locked="0"/>
    </xf>
    <xf numFmtId="0" fontId="3" fillId="5" borderId="6"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10" fillId="3" borderId="0" xfId="0" applyFont="1" applyFill="1"/>
    <xf numFmtId="0" fontId="23" fillId="4" borderId="0" xfId="0" applyFont="1" applyFill="1" applyAlignment="1">
      <alignment vertical="center"/>
    </xf>
    <xf numFmtId="0" fontId="21" fillId="4" borderId="0" xfId="0" applyFont="1" applyFill="1" applyAlignment="1">
      <alignment horizontal="left" vertical="center"/>
    </xf>
    <xf numFmtId="0" fontId="20" fillId="4" borderId="0" xfId="0" applyFont="1" applyFill="1" applyAlignment="1">
      <alignment vertical="center"/>
    </xf>
    <xf numFmtId="0" fontId="0" fillId="4" borderId="0" xfId="0" applyFill="1" applyAlignment="1">
      <alignment horizontal="left" vertical="center" indent="1"/>
    </xf>
    <xf numFmtId="0" fontId="0" fillId="0" borderId="0" xfId="0" applyAlignment="1">
      <alignment horizontal="left" vertical="center" indent="1"/>
    </xf>
    <xf numFmtId="0" fontId="8" fillId="4" borderId="0" xfId="0" applyFont="1" applyFill="1" applyAlignment="1">
      <alignment vertical="center"/>
    </xf>
    <xf numFmtId="0" fontId="22" fillId="3" borderId="0" xfId="0" applyFont="1" applyFill="1" applyAlignment="1">
      <alignment horizontal="left" vertical="center"/>
    </xf>
    <xf numFmtId="0" fontId="24" fillId="4" borderId="0" xfId="0" applyFont="1" applyFill="1" applyAlignment="1">
      <alignment horizontal="left" vertical="center"/>
    </xf>
    <xf numFmtId="0" fontId="21" fillId="4" borderId="0" xfId="2" applyFont="1" applyFill="1"/>
    <xf numFmtId="0" fontId="35" fillId="4" borderId="0" xfId="2" applyFont="1" applyFill="1" applyAlignment="1">
      <alignment wrapText="1"/>
    </xf>
    <xf numFmtId="0" fontId="21" fillId="0" borderId="0" xfId="2" applyFont="1"/>
    <xf numFmtId="0" fontId="1" fillId="4" borderId="0" xfId="2" applyFill="1"/>
    <xf numFmtId="0" fontId="36" fillId="4" borderId="23" xfId="2" applyFont="1" applyFill="1" applyBorder="1" applyAlignment="1">
      <alignment wrapText="1"/>
    </xf>
    <xf numFmtId="0" fontId="1" fillId="0" borderId="0" xfId="2"/>
    <xf numFmtId="0" fontId="38" fillId="7" borderId="33" xfId="3" applyFont="1" applyFill="1" applyBorder="1" applyAlignment="1">
      <alignment horizontal="left" vertical="center" wrapText="1"/>
    </xf>
    <xf numFmtId="0" fontId="38" fillId="4" borderId="32" xfId="2" applyFont="1" applyFill="1" applyBorder="1" applyAlignment="1">
      <alignment horizontal="left" vertical="center" wrapText="1"/>
    </xf>
    <xf numFmtId="0" fontId="45" fillId="4" borderId="42" xfId="2" applyFont="1" applyFill="1" applyBorder="1" applyAlignment="1">
      <alignment wrapText="1"/>
    </xf>
    <xf numFmtId="0" fontId="46" fillId="4" borderId="0" xfId="2" applyFont="1" applyFill="1"/>
    <xf numFmtId="0" fontId="35" fillId="4" borderId="0" xfId="3" applyFont="1" applyFill="1" applyAlignment="1">
      <alignment wrapText="1"/>
    </xf>
    <xf numFmtId="0" fontId="46" fillId="0" borderId="0" xfId="2" applyFont="1"/>
    <xf numFmtId="0" fontId="42" fillId="4" borderId="0" xfId="3" applyFont="1" applyFill="1" applyAlignment="1">
      <alignment wrapText="1"/>
    </xf>
    <xf numFmtId="0" fontId="47" fillId="0" borderId="0" xfId="2" applyFont="1" applyAlignment="1">
      <alignment horizontal="left" vertical="center" indent="1"/>
    </xf>
    <xf numFmtId="0" fontId="49" fillId="4" borderId="0" xfId="4" applyFont="1" applyFill="1" applyAlignment="1" applyProtection="1"/>
    <xf numFmtId="0" fontId="1" fillId="4" borderId="0" xfId="2" applyFill="1" applyAlignment="1">
      <alignment vertical="center"/>
    </xf>
    <xf numFmtId="0" fontId="43" fillId="4" borderId="0" xfId="3" applyFont="1" applyFill="1" applyAlignment="1">
      <alignment wrapText="1"/>
    </xf>
    <xf numFmtId="0" fontId="1" fillId="0" borderId="0" xfId="2" applyAlignment="1">
      <alignment vertical="center"/>
    </xf>
    <xf numFmtId="0" fontId="38" fillId="4" borderId="43" xfId="3" applyFont="1" applyFill="1" applyBorder="1" applyAlignment="1">
      <alignment horizontal="justify" vertical="center"/>
    </xf>
    <xf numFmtId="0" fontId="1" fillId="4" borderId="0" xfId="5" applyFill="1" applyAlignment="1">
      <alignment vertical="center"/>
    </xf>
    <xf numFmtId="0" fontId="45" fillId="4" borderId="42" xfId="5" applyFont="1" applyFill="1" applyBorder="1" applyAlignment="1">
      <alignment vertical="center" wrapText="1"/>
    </xf>
    <xf numFmtId="0" fontId="1" fillId="0" borderId="0" xfId="5" applyAlignment="1">
      <alignment vertical="center"/>
    </xf>
    <xf numFmtId="0" fontId="35" fillId="4" borderId="0" xfId="3" applyFont="1" applyFill="1" applyAlignment="1">
      <alignment vertical="center" wrapText="1"/>
    </xf>
    <xf numFmtId="0" fontId="44" fillId="4" borderId="0" xfId="3" applyFont="1" applyFill="1" applyAlignment="1">
      <alignment vertical="center" wrapText="1"/>
    </xf>
    <xf numFmtId="0" fontId="50" fillId="4" borderId="0" xfId="3" applyFont="1" applyFill="1"/>
    <xf numFmtId="0" fontId="35" fillId="4" borderId="0" xfId="0" applyFont="1" applyFill="1" applyAlignment="1">
      <alignment vertical="center" wrapText="1"/>
    </xf>
    <xf numFmtId="0" fontId="43" fillId="4" borderId="0" xfId="0" applyFont="1" applyFill="1" applyAlignment="1">
      <alignment vertical="center" wrapText="1"/>
    </xf>
    <xf numFmtId="166" fontId="51" fillId="4" borderId="0" xfId="0" applyNumberFormat="1" applyFont="1" applyFill="1" applyAlignment="1">
      <alignment horizontal="left" wrapText="1"/>
    </xf>
    <xf numFmtId="0" fontId="44" fillId="4" borderId="0" xfId="0" applyFont="1" applyFill="1" applyAlignment="1">
      <alignment wrapText="1"/>
    </xf>
    <xf numFmtId="0" fontId="37" fillId="4" borderId="0" xfId="3" applyFill="1"/>
    <xf numFmtId="0" fontId="37" fillId="0" borderId="0" xfId="3"/>
    <xf numFmtId="0" fontId="50" fillId="0" borderId="0" xfId="3" applyFont="1"/>
    <xf numFmtId="0" fontId="22" fillId="3" borderId="0" xfId="0" applyFont="1" applyFill="1" applyAlignment="1">
      <alignment vertical="center"/>
    </xf>
    <xf numFmtId="0" fontId="22" fillId="3" borderId="0" xfId="0" applyFont="1" applyFill="1" applyAlignment="1">
      <alignment vertical="center" wrapText="1"/>
    </xf>
    <xf numFmtId="0" fontId="34" fillId="3" borderId="0" xfId="0" applyFont="1" applyFill="1" applyAlignment="1">
      <alignment vertical="center" wrapText="1"/>
    </xf>
    <xf numFmtId="0" fontId="22" fillId="4" borderId="0" xfId="0" applyFont="1" applyFill="1" applyAlignment="1">
      <alignment vertical="center"/>
    </xf>
    <xf numFmtId="0" fontId="22" fillId="4" borderId="0" xfId="0" applyFont="1" applyFill="1" applyAlignment="1">
      <alignment horizontal="left" vertical="center"/>
    </xf>
    <xf numFmtId="0" fontId="25" fillId="3" borderId="0" xfId="0" applyFont="1" applyFill="1" applyAlignment="1">
      <alignment horizontal="left" vertical="center"/>
    </xf>
    <xf numFmtId="0" fontId="38" fillId="4" borderId="32" xfId="5" applyFont="1" applyFill="1" applyBorder="1" applyAlignment="1">
      <alignment horizontal="left" vertical="center" wrapText="1"/>
    </xf>
    <xf numFmtId="1" fontId="16" fillId="6" borderId="4" xfId="0" applyNumberFormat="1" applyFont="1" applyFill="1" applyBorder="1" applyAlignment="1">
      <alignment horizontal="right" vertical="center" indent="2"/>
    </xf>
    <xf numFmtId="165" fontId="16" fillId="6" borderId="4" xfId="0" applyNumberFormat="1" applyFont="1" applyFill="1" applyBorder="1" applyAlignment="1">
      <alignment horizontal="right" vertical="center" indent="2"/>
    </xf>
    <xf numFmtId="0" fontId="19" fillId="7" borderId="44" xfId="0" applyFont="1" applyFill="1" applyBorder="1" applyAlignment="1">
      <alignment horizontal="center" vertical="center" wrapText="1"/>
    </xf>
    <xf numFmtId="0" fontId="38" fillId="4" borderId="33" xfId="5" applyFont="1" applyFill="1" applyBorder="1" applyAlignment="1">
      <alignment horizontal="left" vertical="center" wrapText="1"/>
    </xf>
    <xf numFmtId="0" fontId="41" fillId="4" borderId="0" xfId="2" applyFont="1" applyFill="1" applyAlignment="1">
      <alignment horizontal="left" vertical="center"/>
    </xf>
    <xf numFmtId="0" fontId="44" fillId="0" borderId="32" xfId="0" applyFont="1" applyBorder="1" applyAlignment="1">
      <alignment horizontal="justify" vertical="center" wrapText="1"/>
    </xf>
    <xf numFmtId="165" fontId="54" fillId="5" borderId="4" xfId="0" applyNumberFormat="1" applyFont="1" applyFill="1" applyBorder="1" applyAlignment="1" applyProtection="1">
      <alignment horizontal="right" vertical="center" indent="2"/>
      <protection locked="0"/>
    </xf>
    <xf numFmtId="0" fontId="37" fillId="4" borderId="23" xfId="3" applyFill="1" applyBorder="1"/>
    <xf numFmtId="0" fontId="29" fillId="5" borderId="39" xfId="1" applyFont="1" applyFill="1" applyBorder="1" applyAlignment="1" applyProtection="1">
      <alignment horizontal="left" vertical="center"/>
      <protection locked="0"/>
    </xf>
    <xf numFmtId="0" fontId="29" fillId="5" borderId="35" xfId="1" applyFont="1" applyFill="1" applyBorder="1" applyAlignment="1" applyProtection="1">
      <alignment horizontal="left" vertical="center"/>
      <protection locked="0"/>
    </xf>
    <xf numFmtId="14" fontId="28" fillId="5" borderId="39" xfId="1" applyNumberFormat="1" applyFont="1" applyFill="1" applyBorder="1" applyAlignment="1" applyProtection="1">
      <alignment horizontal="left" vertical="center" indent="1"/>
      <protection locked="0"/>
    </xf>
    <xf numFmtId="0" fontId="22" fillId="3" borderId="0" xfId="0" applyFont="1" applyFill="1" applyAlignment="1">
      <alignment horizontal="justify" vertical="center"/>
    </xf>
    <xf numFmtId="0" fontId="24" fillId="4" borderId="0" xfId="0" applyFont="1" applyFill="1" applyAlignment="1">
      <alignment vertical="center"/>
    </xf>
    <xf numFmtId="0" fontId="23" fillId="4" borderId="0" xfId="0" applyFont="1" applyFill="1" applyAlignment="1">
      <alignment vertical="center"/>
    </xf>
    <xf numFmtId="0" fontId="19" fillId="7" borderId="24" xfId="0" applyFont="1" applyFill="1" applyBorder="1" applyAlignment="1">
      <alignment horizontal="center" vertical="center" wrapText="1"/>
    </xf>
    <xf numFmtId="0" fontId="21" fillId="7" borderId="25" xfId="0" applyFont="1" applyFill="1" applyBorder="1" applyAlignment="1">
      <alignment vertical="center"/>
    </xf>
    <xf numFmtId="0" fontId="21" fillId="7" borderId="26" xfId="0" applyFont="1" applyFill="1" applyBorder="1" applyAlignment="1">
      <alignment vertical="center"/>
    </xf>
    <xf numFmtId="0" fontId="19" fillId="7" borderId="29" xfId="0" applyFont="1" applyFill="1" applyBorder="1" applyAlignment="1">
      <alignment horizontal="center" vertical="center" wrapText="1"/>
    </xf>
    <xf numFmtId="0" fontId="19" fillId="7" borderId="30" xfId="0" applyFont="1" applyFill="1" applyBorder="1" applyAlignment="1">
      <alignment horizontal="center" vertical="center" wrapText="1"/>
    </xf>
    <xf numFmtId="0" fontId="19" fillId="7" borderId="31"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24" xfId="1" applyFont="1" applyFill="1" applyBorder="1" applyAlignment="1">
      <alignment horizontal="left" vertical="center" indent="1"/>
    </xf>
    <xf numFmtId="0" fontId="19" fillId="7" borderId="25" xfId="1" applyFont="1" applyFill="1" applyBorder="1" applyAlignment="1">
      <alignment horizontal="left" vertical="center" indent="1"/>
    </xf>
    <xf numFmtId="0" fontId="28" fillId="5" borderId="25" xfId="1" applyFont="1" applyFill="1" applyBorder="1" applyAlignment="1" applyProtection="1">
      <alignment horizontal="left" vertical="center" wrapText="1"/>
      <protection locked="0"/>
    </xf>
    <xf numFmtId="0" fontId="28" fillId="5" borderId="26" xfId="1" applyFont="1" applyFill="1" applyBorder="1" applyAlignment="1" applyProtection="1">
      <alignment horizontal="left" vertical="center" wrapText="1"/>
      <protection locked="0"/>
    </xf>
    <xf numFmtId="0" fontId="19" fillId="7" borderId="27" xfId="0" applyFont="1" applyFill="1" applyBorder="1" applyAlignment="1">
      <alignment horizontal="left" vertical="center" wrapText="1" indent="1"/>
    </xf>
    <xf numFmtId="0" fontId="19" fillId="7" borderId="41" xfId="0" applyFont="1" applyFill="1" applyBorder="1" applyAlignment="1">
      <alignment horizontal="left" vertical="center" wrapText="1" indent="1"/>
    </xf>
    <xf numFmtId="0" fontId="19" fillId="7" borderId="28" xfId="0" applyFont="1" applyFill="1" applyBorder="1" applyAlignment="1">
      <alignment horizontal="left" vertical="center" wrapText="1" indent="1"/>
    </xf>
    <xf numFmtId="0" fontId="26" fillId="3" borderId="0" xfId="0" applyFont="1" applyFill="1" applyAlignment="1">
      <alignment horizontal="left" vertical="center" wrapText="1"/>
    </xf>
    <xf numFmtId="0" fontId="54" fillId="5" borderId="4" xfId="0" applyFont="1" applyFill="1" applyBorder="1" applyAlignment="1">
      <alignment horizontal="left" vertical="center" indent="1"/>
    </xf>
    <xf numFmtId="0" fontId="54" fillId="5" borderId="4" xfId="0" applyFont="1" applyFill="1" applyBorder="1" applyAlignment="1">
      <alignment horizontal="left" vertical="center" wrapText="1" indent="1"/>
    </xf>
    <xf numFmtId="0" fontId="16" fillId="7" borderId="4" xfId="0" applyFont="1" applyFill="1" applyBorder="1" applyAlignment="1">
      <alignment horizontal="left" vertical="center" indent="1"/>
    </xf>
    <xf numFmtId="0" fontId="16" fillId="7" borderId="4" xfId="0" applyFont="1" applyFill="1" applyBorder="1" applyAlignment="1">
      <alignment horizontal="left" vertical="center" wrapText="1" indent="1"/>
    </xf>
    <xf numFmtId="0" fontId="22" fillId="4" borderId="0" xfId="0" applyFont="1" applyFill="1" applyAlignment="1">
      <alignment horizontal="left" vertical="center"/>
    </xf>
    <xf numFmtId="0" fontId="3" fillId="5" borderId="25" xfId="1" applyFont="1" applyFill="1" applyBorder="1" applyAlignment="1" applyProtection="1">
      <alignment horizontal="left" vertical="center" wrapText="1"/>
      <protection locked="0"/>
    </xf>
    <xf numFmtId="0" fontId="3" fillId="5" borderId="26" xfId="1" applyFont="1" applyFill="1" applyBorder="1" applyAlignment="1" applyProtection="1">
      <alignment horizontal="left" vertical="center" wrapText="1"/>
      <protection locked="0"/>
    </xf>
    <xf numFmtId="14" fontId="3" fillId="5" borderId="39" xfId="1" applyNumberFormat="1" applyFont="1" applyFill="1" applyBorder="1" applyAlignment="1" applyProtection="1">
      <alignment horizontal="left" vertical="center" indent="1"/>
      <protection locked="0"/>
    </xf>
    <xf numFmtId="0" fontId="18" fillId="5" borderId="39" xfId="1" applyFont="1" applyFill="1" applyBorder="1" applyAlignment="1" applyProtection="1">
      <alignment horizontal="left" vertical="center"/>
      <protection locked="0"/>
    </xf>
    <xf numFmtId="0" fontId="18" fillId="5" borderId="35" xfId="1" applyFont="1" applyFill="1" applyBorder="1" applyAlignment="1" applyProtection="1">
      <alignment horizontal="left" vertical="center"/>
      <protection locked="0"/>
    </xf>
    <xf numFmtId="0" fontId="26" fillId="4" borderId="0" xfId="0" applyFont="1" applyFill="1" applyAlignment="1">
      <alignment horizontal="left" vertical="center" wrapText="1"/>
    </xf>
  </cellXfs>
  <cellStyles count="6">
    <cellStyle name="Hyperlink" xfId="4" builtinId="8"/>
    <cellStyle name="Normal" xfId="0" builtinId="0"/>
    <cellStyle name="Normal 2" xfId="1" xr:uid="{9B60A04F-7254-4DCC-8C77-18D1046DBD92}"/>
    <cellStyle name="Normal 3" xfId="2" xr:uid="{5E02D6D7-FBA9-47F7-87B2-9BFBD4578807}"/>
    <cellStyle name="Normal 3 2" xfId="5" xr:uid="{60509E6C-DDD8-477D-A5FD-807DFA50CD0E}"/>
    <cellStyle name="Normal_TRL_Linear_CAPACITY_ Model" xfId="3" xr:uid="{060056C2-1339-4DAD-9108-FF7D7E1E192D}"/>
  </cellStyles>
  <dxfs count="0"/>
  <tableStyles count="0" defaultTableStyle="TableStyleMedium9" defaultPivotStyle="PivotStyleLight16"/>
  <colors>
    <mruColors>
      <color rgb="FFFFFFDC"/>
      <color rgb="FFF0FAEB"/>
      <color rgb="FFEFECF4"/>
      <color rgb="FFFCF6F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28575</xdr:rowOff>
    </xdr:from>
    <xdr:to>
      <xdr:col>3</xdr:col>
      <xdr:colOff>0</xdr:colOff>
      <xdr:row>0</xdr:row>
      <xdr:rowOff>1314450</xdr:rowOff>
    </xdr:to>
    <xdr:sp macro="" textlink="">
      <xdr:nvSpPr>
        <xdr:cNvPr id="2" name="AutoShape 15">
          <a:extLst>
            <a:ext uri="{FF2B5EF4-FFF2-40B4-BE49-F238E27FC236}">
              <a16:creationId xmlns:a16="http://schemas.microsoft.com/office/drawing/2014/main" id="{6B39453D-CBA2-4C9E-A685-BBD0CF5AFCDF}"/>
            </a:ext>
          </a:extLst>
        </xdr:cNvPr>
        <xdr:cNvSpPr>
          <a:spLocks noChangeAspect="1" noChangeArrowheads="1"/>
        </xdr:cNvSpPr>
      </xdr:nvSpPr>
      <xdr:spPr bwMode="auto">
        <a:xfrm>
          <a:off x="6484620" y="28575"/>
          <a:ext cx="4046220" cy="1110615"/>
        </a:xfrm>
        <a:prstGeom prst="rect">
          <a:avLst/>
        </a:prstGeom>
        <a:noFill/>
        <a:ln w="9525">
          <a:noFill/>
          <a:miter lim="800000"/>
          <a:headEnd/>
          <a:tailEnd/>
        </a:ln>
      </xdr:spPr>
    </xdr:sp>
    <xdr:clientData/>
  </xdr:twoCellAnchor>
  <xdr:twoCellAnchor editAs="oneCell">
    <xdr:from>
      <xdr:col>1</xdr:col>
      <xdr:colOff>84080</xdr:colOff>
      <xdr:row>0</xdr:row>
      <xdr:rowOff>0</xdr:rowOff>
    </xdr:from>
    <xdr:to>
      <xdr:col>1</xdr:col>
      <xdr:colOff>5897413</xdr:colOff>
      <xdr:row>0</xdr:row>
      <xdr:rowOff>960000</xdr:rowOff>
    </xdr:to>
    <xdr:pic>
      <xdr:nvPicPr>
        <xdr:cNvPr id="3" name="Picture 2">
          <a:extLst>
            <a:ext uri="{FF2B5EF4-FFF2-40B4-BE49-F238E27FC236}">
              <a16:creationId xmlns:a16="http://schemas.microsoft.com/office/drawing/2014/main" id="{7612FC6E-56B8-45F6-BA19-7B1796F67312}"/>
            </a:ext>
          </a:extLst>
        </xdr:cNvPr>
        <xdr:cNvPicPr>
          <a:picLocks noChangeAspect="1"/>
        </xdr:cNvPicPr>
      </xdr:nvPicPr>
      <xdr:blipFill>
        <a:blip xmlns:r="http://schemas.openxmlformats.org/officeDocument/2006/relationships" r:embed="rId1"/>
        <a:stretch>
          <a:fillRect/>
        </a:stretch>
      </xdr:blipFill>
      <xdr:spPr>
        <a:xfrm>
          <a:off x="343160" y="0"/>
          <a:ext cx="5813333" cy="960000"/>
        </a:xfrm>
        <a:prstGeom prst="rect">
          <a:avLst/>
        </a:prstGeom>
      </xdr:spPr>
    </xdr:pic>
    <xdr:clientData/>
  </xdr:twoCellAnchor>
  <xdr:twoCellAnchor editAs="oneCell">
    <xdr:from>
      <xdr:col>1</xdr:col>
      <xdr:colOff>114300</xdr:colOff>
      <xdr:row>11</xdr:row>
      <xdr:rowOff>7620</xdr:rowOff>
    </xdr:from>
    <xdr:to>
      <xdr:col>1</xdr:col>
      <xdr:colOff>6149340</xdr:colOff>
      <xdr:row>11</xdr:row>
      <xdr:rowOff>4293905</xdr:rowOff>
    </xdr:to>
    <xdr:pic>
      <xdr:nvPicPr>
        <xdr:cNvPr id="4" name="Picture 3">
          <a:extLst>
            <a:ext uri="{FF2B5EF4-FFF2-40B4-BE49-F238E27FC236}">
              <a16:creationId xmlns:a16="http://schemas.microsoft.com/office/drawing/2014/main" id="{DE749AF8-878F-415B-AB71-8CB7B65B88E0}"/>
            </a:ext>
          </a:extLst>
        </xdr:cNvPr>
        <xdr:cNvPicPr>
          <a:picLocks noChangeAspect="1"/>
        </xdr:cNvPicPr>
      </xdr:nvPicPr>
      <xdr:blipFill>
        <a:blip xmlns:r="http://schemas.openxmlformats.org/officeDocument/2006/relationships" r:embed="rId2"/>
        <a:stretch>
          <a:fillRect/>
        </a:stretch>
      </xdr:blipFill>
      <xdr:spPr>
        <a:xfrm>
          <a:off x="373380" y="7406640"/>
          <a:ext cx="6035040" cy="4286285"/>
        </a:xfrm>
        <a:prstGeom prst="rect">
          <a:avLst/>
        </a:prstGeom>
        <a:ln>
          <a:noFill/>
        </a:ln>
        <a:effectLst>
          <a:outerShdw blurRad="190500" algn="tl" rotWithShape="0">
            <a:srgbClr val="000000">
              <a:alpha val="70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8</xdr:col>
      <xdr:colOff>0</xdr:colOff>
      <xdr:row>0</xdr:row>
      <xdr:rowOff>1314450</xdr:rowOff>
    </xdr:to>
    <xdr:sp macro="" textlink="">
      <xdr:nvSpPr>
        <xdr:cNvPr id="8" name="AutoShape 15">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0" y="28575"/>
          <a:ext cx="9965051" cy="1285875"/>
        </a:xfrm>
        <a:prstGeom prst="rect">
          <a:avLst/>
        </a:prstGeom>
        <a:noFill/>
        <a:ln w="9525">
          <a:noFill/>
          <a:miter lim="800000"/>
          <a:headEnd/>
          <a:tailEnd/>
        </a:ln>
      </xdr:spPr>
    </xdr:sp>
    <xdr:clientData/>
  </xdr:twoCellAnchor>
  <xdr:twoCellAnchor editAs="oneCell">
    <xdr:from>
      <xdr:col>1</xdr:col>
      <xdr:colOff>2</xdr:colOff>
      <xdr:row>0</xdr:row>
      <xdr:rowOff>0</xdr:rowOff>
    </xdr:from>
    <xdr:to>
      <xdr:col>7</xdr:col>
      <xdr:colOff>29755</xdr:colOff>
      <xdr:row>0</xdr:row>
      <xdr:rowOff>960000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251462" y="0"/>
          <a:ext cx="5813333" cy="96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371475</xdr:colOff>
      <xdr:row>0</xdr:row>
      <xdr:rowOff>0</xdr:rowOff>
    </xdr:to>
    <xdr:grpSp>
      <xdr:nvGrpSpPr>
        <xdr:cNvPr id="1043" name="Group 2">
          <a:extLst>
            <a:ext uri="{FF2B5EF4-FFF2-40B4-BE49-F238E27FC236}">
              <a16:creationId xmlns:a16="http://schemas.microsoft.com/office/drawing/2014/main" id="{00000000-0008-0000-0100-000013040000}"/>
            </a:ext>
          </a:extLst>
        </xdr:cNvPr>
        <xdr:cNvGrpSpPr>
          <a:grpSpLocks noChangeAspect="1"/>
        </xdr:cNvGrpSpPr>
      </xdr:nvGrpSpPr>
      <xdr:grpSpPr bwMode="auto">
        <a:xfrm>
          <a:off x="0" y="0"/>
          <a:ext cx="10010775" cy="0"/>
          <a:chOff x="1418" y="2777"/>
          <a:chExt cx="9570" cy="1458"/>
        </a:xfrm>
      </xdr:grpSpPr>
      <xdr:sp macro="" textlink="">
        <xdr:nvSpPr>
          <xdr:cNvPr id="1053" name="AutoShape 4">
            <a:extLst>
              <a:ext uri="{FF2B5EF4-FFF2-40B4-BE49-F238E27FC236}">
                <a16:creationId xmlns:a16="http://schemas.microsoft.com/office/drawing/2014/main" id="{00000000-0008-0000-0100-00001D040000}"/>
              </a:ext>
            </a:extLst>
          </xdr:cNvPr>
          <xdr:cNvSpPr>
            <a:spLocks noChangeAspect="1" noChangeArrowheads="1"/>
          </xdr:cNvSpPr>
        </xdr:nvSpPr>
        <xdr:spPr bwMode="auto">
          <a:xfrm>
            <a:off x="1418" y="2777"/>
            <a:ext cx="9570" cy="1458"/>
          </a:xfrm>
          <a:prstGeom prst="rect">
            <a:avLst/>
          </a:prstGeom>
          <a:noFill/>
          <a:ln w="9525">
            <a:noFill/>
            <a:miter lim="800000"/>
            <a:headEnd/>
            <a:tailEnd/>
          </a:ln>
        </xdr:spPr>
      </xdr:sp>
      <xdr:sp macro="" textlink="">
        <xdr:nvSpPr>
          <xdr:cNvPr id="1027" name="Text Box 3">
            <a:extLst>
              <a:ext uri="{FF2B5EF4-FFF2-40B4-BE49-F238E27FC236}">
                <a16:creationId xmlns:a16="http://schemas.microsoft.com/office/drawing/2014/main" id="{00000000-0008-0000-0100-000003040000}"/>
              </a:ext>
            </a:extLst>
          </xdr:cNvPr>
          <xdr:cNvSpPr txBox="1">
            <a:spLocks noChangeArrowheads="1"/>
          </xdr:cNvSpPr>
        </xdr:nvSpPr>
        <xdr:spPr bwMode="auto">
          <a:xfrm>
            <a:off x="6380421" y="0"/>
            <a:ext cx="2658"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AU" sz="1000" b="1" i="0" u="none" strike="noStrike" baseline="0">
                <a:solidFill>
                  <a:srgbClr val="808080"/>
                </a:solidFill>
                <a:latin typeface="Arial"/>
                <a:cs typeface="Arial"/>
              </a:rPr>
              <a:t>Akcelik &amp; Associates Pty Ltd</a:t>
            </a:r>
            <a:endParaRPr lang="en-AU" sz="1000" b="1" i="0" u="none" strike="noStrike" baseline="0">
              <a:solidFill>
                <a:srgbClr val="808000"/>
              </a:solidFill>
              <a:latin typeface="Arial"/>
              <a:cs typeface="Arial"/>
            </a:endParaRPr>
          </a:p>
          <a:p>
            <a:pPr algn="l" rtl="0">
              <a:defRPr sz="1000"/>
            </a:pPr>
            <a:r>
              <a:rPr lang="en-AU" sz="1000" b="1" i="0" u="none" strike="noStrike" baseline="0">
                <a:solidFill>
                  <a:srgbClr val="969696"/>
                </a:solidFill>
                <a:latin typeface="Arial"/>
                <a:cs typeface="Arial"/>
              </a:rPr>
              <a:t>P O Box 1075G </a:t>
            </a:r>
          </a:p>
          <a:p>
            <a:pPr algn="l" rtl="0">
              <a:defRPr sz="1000"/>
            </a:pPr>
            <a:r>
              <a:rPr lang="en-AU" sz="1000" b="1" i="0" u="none" strike="noStrike" baseline="0">
                <a:solidFill>
                  <a:srgbClr val="969696"/>
                </a:solidFill>
                <a:latin typeface="Arial"/>
                <a:cs typeface="Arial"/>
              </a:rPr>
              <a:t>Greythorn Victoria 3104 Australia</a:t>
            </a:r>
            <a:endParaRPr lang="en-AU" sz="1000" b="1" i="0" u="none" strike="noStrike" baseline="0">
              <a:solidFill>
                <a:srgbClr val="808000"/>
              </a:solidFill>
              <a:latin typeface="Arial"/>
              <a:cs typeface="Arial"/>
            </a:endParaRPr>
          </a:p>
          <a:p>
            <a:pPr algn="l" rtl="0">
              <a:defRPr sz="1000"/>
            </a:pPr>
            <a:r>
              <a:rPr lang="en-AU" sz="1000" b="1" i="0" u="none" strike="noStrike" baseline="0">
                <a:solidFill>
                  <a:srgbClr val="969696"/>
                </a:solidFill>
                <a:latin typeface="Arial"/>
                <a:cs typeface="Arial"/>
              </a:rPr>
              <a:t>Telephone +61 3 9857 4943</a:t>
            </a:r>
            <a:endParaRPr lang="en-AU" sz="1000" b="1" i="0" u="none" strike="noStrike" baseline="0">
              <a:solidFill>
                <a:srgbClr val="808000"/>
              </a:solidFill>
              <a:latin typeface="Arial"/>
              <a:cs typeface="Arial"/>
            </a:endParaRPr>
          </a:p>
          <a:p>
            <a:pPr algn="l" rtl="0">
              <a:defRPr sz="1000"/>
            </a:pPr>
            <a:r>
              <a:rPr lang="en-AU" sz="1000" b="1" i="0" u="none" strike="noStrike" baseline="0">
                <a:solidFill>
                  <a:srgbClr val="969696"/>
                </a:solidFill>
                <a:latin typeface="Arial"/>
                <a:cs typeface="Arial"/>
              </a:rPr>
              <a:t>Facsimile +61 3 9857 7462</a:t>
            </a:r>
            <a:endParaRPr lang="en-AU" sz="1000" b="1" i="0" u="none" strike="noStrike" baseline="0">
              <a:solidFill>
                <a:srgbClr val="808000"/>
              </a:solidFill>
              <a:latin typeface="Arial"/>
              <a:cs typeface="Arial"/>
            </a:endParaRPr>
          </a:p>
          <a:p>
            <a:pPr algn="l" rtl="0">
              <a:defRPr sz="1000"/>
            </a:pPr>
            <a:r>
              <a:rPr lang="en-AU" sz="1000" b="1" i="0" u="none" strike="noStrike" baseline="0">
                <a:solidFill>
                  <a:srgbClr val="969696"/>
                </a:solidFill>
                <a:latin typeface="Arial"/>
                <a:cs typeface="Arial"/>
              </a:rPr>
              <a:t>info@sidrasolutions.com</a:t>
            </a:r>
            <a:endParaRPr lang="en-AU" sz="1000" b="1" i="0" u="none" strike="noStrike" baseline="0">
              <a:solidFill>
                <a:srgbClr val="808000"/>
              </a:solidFill>
              <a:latin typeface="Arial"/>
              <a:cs typeface="Arial"/>
            </a:endParaRPr>
          </a:p>
          <a:p>
            <a:pPr algn="l" rtl="0">
              <a:defRPr sz="1000"/>
            </a:pPr>
            <a:r>
              <a:rPr lang="en-AU" sz="1000" b="1" i="0" u="none" strike="noStrike" baseline="0">
                <a:solidFill>
                  <a:srgbClr val="969696"/>
                </a:solidFill>
                <a:latin typeface="Arial"/>
                <a:cs typeface="Arial"/>
              </a:rPr>
              <a:t>www.sidrasolutions.com</a:t>
            </a:r>
          </a:p>
        </xdr:txBody>
      </xdr:sp>
    </xdr:grpSp>
    <xdr:clientData/>
  </xdr:twoCellAnchor>
  <xdr:twoCellAnchor>
    <xdr:from>
      <xdr:col>1</xdr:col>
      <xdr:colOff>0</xdr:colOff>
      <xdr:row>0</xdr:row>
      <xdr:rowOff>0</xdr:rowOff>
    </xdr:from>
    <xdr:to>
      <xdr:col>7</xdr:col>
      <xdr:colOff>76200</xdr:colOff>
      <xdr:row>0</xdr:row>
      <xdr:rowOff>0</xdr:rowOff>
    </xdr:to>
    <xdr:pic>
      <xdr:nvPicPr>
        <xdr:cNvPr id="1044" name="Picture 5" descr="SIDRA Solutions_ Logo Colour v2-300">
          <a:extLst>
            <a:ext uri="{FF2B5EF4-FFF2-40B4-BE49-F238E27FC236}">
              <a16:creationId xmlns:a16="http://schemas.microsoft.com/office/drawing/2014/main" id="{00000000-0008-0000-0100-000014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8125" y="0"/>
          <a:ext cx="4152900" cy="0"/>
        </a:xfrm>
        <a:prstGeom prst="rect">
          <a:avLst/>
        </a:prstGeom>
        <a:noFill/>
        <a:ln w="9525">
          <a:noFill/>
          <a:miter lim="800000"/>
          <a:headEnd/>
          <a:tailEnd/>
        </a:ln>
      </xdr:spPr>
    </xdr:pic>
    <xdr:clientData/>
  </xdr:twoCellAnchor>
  <xdr:twoCellAnchor>
    <xdr:from>
      <xdr:col>1</xdr:col>
      <xdr:colOff>0</xdr:colOff>
      <xdr:row>0</xdr:row>
      <xdr:rowOff>0</xdr:rowOff>
    </xdr:from>
    <xdr:to>
      <xdr:col>10</xdr:col>
      <xdr:colOff>0</xdr:colOff>
      <xdr:row>0</xdr:row>
      <xdr:rowOff>0</xdr:rowOff>
    </xdr:to>
    <xdr:grpSp>
      <xdr:nvGrpSpPr>
        <xdr:cNvPr id="1045" name="Group 6">
          <a:extLst>
            <a:ext uri="{FF2B5EF4-FFF2-40B4-BE49-F238E27FC236}">
              <a16:creationId xmlns:a16="http://schemas.microsoft.com/office/drawing/2014/main" id="{00000000-0008-0000-0100-000015040000}"/>
            </a:ext>
          </a:extLst>
        </xdr:cNvPr>
        <xdr:cNvGrpSpPr>
          <a:grpSpLocks noChangeAspect="1"/>
        </xdr:cNvGrpSpPr>
      </xdr:nvGrpSpPr>
      <xdr:grpSpPr bwMode="auto">
        <a:xfrm>
          <a:off x="254000" y="0"/>
          <a:ext cx="8559800" cy="0"/>
          <a:chOff x="1418" y="2777"/>
          <a:chExt cx="9570" cy="1458"/>
        </a:xfrm>
      </xdr:grpSpPr>
      <xdr:sp macro="" textlink="">
        <xdr:nvSpPr>
          <xdr:cNvPr id="1051" name="AutoShape 7">
            <a:extLst>
              <a:ext uri="{FF2B5EF4-FFF2-40B4-BE49-F238E27FC236}">
                <a16:creationId xmlns:a16="http://schemas.microsoft.com/office/drawing/2014/main" id="{00000000-0008-0000-0100-00001B040000}"/>
              </a:ext>
            </a:extLst>
          </xdr:cNvPr>
          <xdr:cNvSpPr>
            <a:spLocks noChangeAspect="1" noChangeArrowheads="1"/>
          </xdr:cNvSpPr>
        </xdr:nvSpPr>
        <xdr:spPr bwMode="auto">
          <a:xfrm>
            <a:off x="1418" y="2777"/>
            <a:ext cx="9570" cy="1458"/>
          </a:xfrm>
          <a:prstGeom prst="rect">
            <a:avLst/>
          </a:prstGeom>
          <a:noFill/>
          <a:ln w="9525">
            <a:noFill/>
            <a:miter lim="800000"/>
            <a:headEnd/>
            <a:tailEnd/>
          </a:ln>
        </xdr:spPr>
      </xdr:sp>
      <xdr:sp macro="" textlink="">
        <xdr:nvSpPr>
          <xdr:cNvPr id="1032" name="Text Box 8">
            <a:extLst>
              <a:ext uri="{FF2B5EF4-FFF2-40B4-BE49-F238E27FC236}">
                <a16:creationId xmlns:a16="http://schemas.microsoft.com/office/drawing/2014/main" id="{00000000-0008-0000-0100-000008040000}"/>
              </a:ext>
            </a:extLst>
          </xdr:cNvPr>
          <xdr:cNvSpPr txBox="1">
            <a:spLocks noChangeArrowheads="1"/>
          </xdr:cNvSpPr>
        </xdr:nvSpPr>
        <xdr:spPr bwMode="auto">
          <a:xfrm>
            <a:off x="5456498" y="0"/>
            <a:ext cx="2653"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AU" sz="1000" b="1" i="0" u="none" strike="noStrike" baseline="0">
                <a:solidFill>
                  <a:srgbClr val="808080"/>
                </a:solidFill>
                <a:latin typeface="Arial"/>
                <a:cs typeface="Arial"/>
              </a:rPr>
              <a:t>Akcelik &amp; Associates Pty Ltd</a:t>
            </a:r>
            <a:endParaRPr lang="en-AU" sz="1000" b="1" i="0" u="none" strike="noStrike" baseline="0">
              <a:solidFill>
                <a:srgbClr val="808000"/>
              </a:solidFill>
              <a:latin typeface="Arial"/>
              <a:cs typeface="Arial"/>
            </a:endParaRPr>
          </a:p>
          <a:p>
            <a:pPr algn="l" rtl="0">
              <a:defRPr sz="1000"/>
            </a:pPr>
            <a:r>
              <a:rPr lang="en-AU" sz="1000" b="1" i="0" u="none" strike="noStrike" baseline="0">
                <a:solidFill>
                  <a:srgbClr val="969696"/>
                </a:solidFill>
                <a:latin typeface="Arial"/>
                <a:cs typeface="Arial"/>
              </a:rPr>
              <a:t>P O Box 1075G </a:t>
            </a:r>
          </a:p>
          <a:p>
            <a:pPr algn="l" rtl="0">
              <a:defRPr sz="1000"/>
            </a:pPr>
            <a:r>
              <a:rPr lang="en-AU" sz="1000" b="1" i="0" u="none" strike="noStrike" baseline="0">
                <a:solidFill>
                  <a:srgbClr val="969696"/>
                </a:solidFill>
                <a:latin typeface="Arial"/>
                <a:cs typeface="Arial"/>
              </a:rPr>
              <a:t>Greythorn Victoria 3104 Australia</a:t>
            </a:r>
            <a:endParaRPr lang="en-AU" sz="1000" b="1" i="0" u="none" strike="noStrike" baseline="0">
              <a:solidFill>
                <a:srgbClr val="808000"/>
              </a:solidFill>
              <a:latin typeface="Arial"/>
              <a:cs typeface="Arial"/>
            </a:endParaRPr>
          </a:p>
          <a:p>
            <a:pPr algn="l" rtl="0">
              <a:defRPr sz="1000"/>
            </a:pPr>
            <a:r>
              <a:rPr lang="en-AU" sz="1000" b="1" i="0" u="none" strike="noStrike" baseline="0">
                <a:solidFill>
                  <a:srgbClr val="969696"/>
                </a:solidFill>
                <a:latin typeface="Arial"/>
                <a:cs typeface="Arial"/>
              </a:rPr>
              <a:t>Telephone +61 3 9857 4943</a:t>
            </a:r>
            <a:endParaRPr lang="en-AU" sz="1000" b="1" i="0" u="none" strike="noStrike" baseline="0">
              <a:solidFill>
                <a:srgbClr val="808000"/>
              </a:solidFill>
              <a:latin typeface="Arial"/>
              <a:cs typeface="Arial"/>
            </a:endParaRPr>
          </a:p>
          <a:p>
            <a:pPr algn="l" rtl="0">
              <a:defRPr sz="1000"/>
            </a:pPr>
            <a:r>
              <a:rPr lang="en-AU" sz="1000" b="1" i="0" u="none" strike="noStrike" baseline="0">
                <a:solidFill>
                  <a:srgbClr val="969696"/>
                </a:solidFill>
                <a:latin typeface="Arial"/>
                <a:cs typeface="Arial"/>
              </a:rPr>
              <a:t>Facsimile +61 3 9857 7462</a:t>
            </a:r>
            <a:endParaRPr lang="en-AU" sz="1000" b="1" i="0" u="none" strike="noStrike" baseline="0">
              <a:solidFill>
                <a:srgbClr val="808000"/>
              </a:solidFill>
              <a:latin typeface="Arial"/>
              <a:cs typeface="Arial"/>
            </a:endParaRPr>
          </a:p>
          <a:p>
            <a:pPr algn="l" rtl="0">
              <a:defRPr sz="1000"/>
            </a:pPr>
            <a:r>
              <a:rPr lang="en-AU" sz="1000" b="1" i="0" u="none" strike="noStrike" baseline="0">
                <a:solidFill>
                  <a:srgbClr val="969696"/>
                </a:solidFill>
                <a:latin typeface="Arial"/>
                <a:cs typeface="Arial"/>
              </a:rPr>
              <a:t>info@sidrasolutions.com</a:t>
            </a:r>
            <a:endParaRPr lang="en-AU" sz="1000" b="1" i="0" u="none" strike="noStrike" baseline="0">
              <a:solidFill>
                <a:srgbClr val="808000"/>
              </a:solidFill>
              <a:latin typeface="Arial"/>
              <a:cs typeface="Arial"/>
            </a:endParaRPr>
          </a:p>
          <a:p>
            <a:pPr algn="l" rtl="0">
              <a:defRPr sz="1000"/>
            </a:pPr>
            <a:r>
              <a:rPr lang="en-AU" sz="1000" b="1" i="0" u="none" strike="noStrike" baseline="0">
                <a:solidFill>
                  <a:srgbClr val="969696"/>
                </a:solidFill>
                <a:latin typeface="Arial"/>
                <a:cs typeface="Arial"/>
              </a:rPr>
              <a:t>www.sidrasolutions.com</a:t>
            </a:r>
          </a:p>
        </xdr:txBody>
      </xdr:sp>
    </xdr:grpSp>
    <xdr:clientData/>
  </xdr:twoCellAnchor>
  <xdr:twoCellAnchor>
    <xdr:from>
      <xdr:col>1</xdr:col>
      <xdr:colOff>0</xdr:colOff>
      <xdr:row>0</xdr:row>
      <xdr:rowOff>0</xdr:rowOff>
    </xdr:from>
    <xdr:to>
      <xdr:col>5</xdr:col>
      <xdr:colOff>638175</xdr:colOff>
      <xdr:row>0</xdr:row>
      <xdr:rowOff>0</xdr:rowOff>
    </xdr:to>
    <xdr:pic>
      <xdr:nvPicPr>
        <xdr:cNvPr id="1046" name="Picture 9" descr="SIDRA Solutions_ Logo Colour v2-300">
          <a:extLst>
            <a:ext uri="{FF2B5EF4-FFF2-40B4-BE49-F238E27FC236}">
              <a16:creationId xmlns:a16="http://schemas.microsoft.com/office/drawing/2014/main" id="{00000000-0008-0000-0100-000016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8125" y="0"/>
          <a:ext cx="3324225" cy="0"/>
        </a:xfrm>
        <a:prstGeom prst="rect">
          <a:avLst/>
        </a:prstGeom>
        <a:noFill/>
        <a:ln w="9525">
          <a:noFill/>
          <a:miter lim="800000"/>
          <a:headEnd/>
          <a:tailEnd/>
        </a:ln>
      </xdr:spPr>
    </xdr:pic>
    <xdr:clientData/>
  </xdr:twoCellAnchor>
  <xdr:twoCellAnchor>
    <xdr:from>
      <xdr:col>0</xdr:col>
      <xdr:colOff>0</xdr:colOff>
      <xdr:row>0</xdr:row>
      <xdr:rowOff>28575</xdr:rowOff>
    </xdr:from>
    <xdr:to>
      <xdr:col>8</xdr:col>
      <xdr:colOff>0</xdr:colOff>
      <xdr:row>0</xdr:row>
      <xdr:rowOff>1314450</xdr:rowOff>
    </xdr:to>
    <xdr:sp macro="" textlink="">
      <xdr:nvSpPr>
        <xdr:cNvPr id="12" name="AutoShape 15">
          <a:extLst>
            <a:ext uri="{FF2B5EF4-FFF2-40B4-BE49-F238E27FC236}">
              <a16:creationId xmlns:a16="http://schemas.microsoft.com/office/drawing/2014/main" id="{B90939DD-1730-4D27-B09B-B93C88F1391B}"/>
            </a:ext>
          </a:extLst>
        </xdr:cNvPr>
        <xdr:cNvSpPr>
          <a:spLocks noChangeAspect="1" noChangeArrowheads="1"/>
        </xdr:cNvSpPr>
      </xdr:nvSpPr>
      <xdr:spPr bwMode="auto">
        <a:xfrm>
          <a:off x="0" y="28575"/>
          <a:ext cx="6256020" cy="1110615"/>
        </a:xfrm>
        <a:prstGeom prst="rect">
          <a:avLst/>
        </a:prstGeom>
        <a:noFill/>
        <a:ln w="9525">
          <a:noFill/>
          <a:miter lim="800000"/>
          <a:headEnd/>
          <a:tailEnd/>
        </a:ln>
      </xdr:spPr>
    </xdr:sp>
    <xdr:clientData/>
  </xdr:twoCellAnchor>
  <xdr:twoCellAnchor editAs="oneCell">
    <xdr:from>
      <xdr:col>1</xdr:col>
      <xdr:colOff>2</xdr:colOff>
      <xdr:row>0</xdr:row>
      <xdr:rowOff>0</xdr:rowOff>
    </xdr:from>
    <xdr:to>
      <xdr:col>6</xdr:col>
      <xdr:colOff>463248</xdr:colOff>
      <xdr:row>0</xdr:row>
      <xdr:rowOff>960000</xdr:rowOff>
    </xdr:to>
    <xdr:pic>
      <xdr:nvPicPr>
        <xdr:cNvPr id="13" name="Picture 12">
          <a:extLst>
            <a:ext uri="{FF2B5EF4-FFF2-40B4-BE49-F238E27FC236}">
              <a16:creationId xmlns:a16="http://schemas.microsoft.com/office/drawing/2014/main" id="{BC453644-56BE-4632-A659-CEDB63A3A81D}"/>
            </a:ext>
          </a:extLst>
        </xdr:cNvPr>
        <xdr:cNvPicPr>
          <a:picLocks noChangeAspect="1"/>
        </xdr:cNvPicPr>
      </xdr:nvPicPr>
      <xdr:blipFill>
        <a:blip xmlns:r="http://schemas.openxmlformats.org/officeDocument/2006/relationships" r:embed="rId2"/>
        <a:stretch>
          <a:fillRect/>
        </a:stretch>
      </xdr:blipFill>
      <xdr:spPr>
        <a:xfrm>
          <a:off x="251462" y="0"/>
          <a:ext cx="5813333" cy="96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hmi/Documents/7%20UTILITIES%20&amp;%20API/0%20UTILITIES%20&amp;%20API_SI6-7-8-9-91/VOLUMES_SI91_uti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cence"/>
      <sheetName val="Control"/>
      <sheetName val="Get Data"/>
      <sheetName val="Volume Input"/>
      <sheetName val="Volume Output"/>
      <sheetName val="Intersection Output"/>
      <sheetName val="Movement Output"/>
      <sheetName val="Lane Output"/>
      <sheetName val="Pedestrian Output"/>
      <sheetName val="Peak Flow Factor"/>
    </sheetNames>
    <sheetDataSet>
      <sheetData sheetId="0"/>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81DA8-14E5-4779-9E59-E8B6AD082188}">
  <dimension ref="A1:C47"/>
  <sheetViews>
    <sheetView tabSelected="1" zoomScaleNormal="100" zoomScaleSheetLayoutView="85" workbookViewId="0">
      <selection activeCell="B2" sqref="B2"/>
    </sheetView>
  </sheetViews>
  <sheetFormatPr defaultColWidth="9.08984375" defaultRowHeight="14.5"/>
  <cols>
    <col min="1" max="1" width="3.81640625" style="130" customWidth="1"/>
    <col min="2" max="2" width="90.81640625" style="156" customWidth="1"/>
    <col min="3" max="3" width="4.36328125" style="130" customWidth="1"/>
    <col min="4" max="16384" width="9.08984375" style="130"/>
  </cols>
  <sheetData>
    <row r="1" spans="1:3" s="121" customFormat="1" ht="90" customHeight="1">
      <c r="A1" s="120"/>
      <c r="B1" s="120"/>
    </row>
    <row r="2" spans="1:3" s="8" customFormat="1" ht="26">
      <c r="A2" s="122"/>
      <c r="B2" s="158" t="s">
        <v>51</v>
      </c>
      <c r="C2" s="157"/>
    </row>
    <row r="3" spans="1:3" s="8" customFormat="1" ht="26">
      <c r="A3" s="122"/>
      <c r="B3" s="159" t="s">
        <v>52</v>
      </c>
      <c r="C3" s="157"/>
    </row>
    <row r="4" spans="1:3" s="1" customFormat="1" ht="25" customHeight="1">
      <c r="A4" s="38"/>
      <c r="B4" s="124" t="s">
        <v>87</v>
      </c>
      <c r="C4" s="117"/>
    </row>
    <row r="5" spans="1:3" s="1" customFormat="1" ht="20" customHeight="1">
      <c r="A5" s="38"/>
      <c r="B5" s="118" t="s">
        <v>86</v>
      </c>
      <c r="C5" s="119"/>
    </row>
    <row r="6" spans="1:3" s="127" customFormat="1" ht="18">
      <c r="A6" s="125"/>
      <c r="B6" s="126"/>
      <c r="C6" s="125"/>
    </row>
    <row r="7" spans="1:3" s="127" customFormat="1" ht="23.5">
      <c r="A7" s="125"/>
      <c r="B7" s="162" t="s">
        <v>40</v>
      </c>
      <c r="C7" s="125"/>
    </row>
    <row r="8" spans="1:3" ht="16" thickBot="1">
      <c r="A8" s="128"/>
      <c r="B8" s="129"/>
      <c r="C8" s="128"/>
    </row>
    <row r="9" spans="1:3" ht="231.65" customHeight="1">
      <c r="A9" s="128"/>
      <c r="B9" s="131" t="s">
        <v>83</v>
      </c>
      <c r="C9" s="128"/>
    </row>
    <row r="10" spans="1:3" ht="100.75" customHeight="1">
      <c r="A10" s="128"/>
      <c r="B10" s="163" t="s">
        <v>74</v>
      </c>
      <c r="C10" s="128"/>
    </row>
    <row r="11" spans="1:3" s="146" customFormat="1" ht="36.65" customHeight="1">
      <c r="A11" s="144"/>
      <c r="B11" s="168" t="s">
        <v>57</v>
      </c>
      <c r="C11" s="144"/>
    </row>
    <row r="12" spans="1:3" ht="360.65" customHeight="1">
      <c r="A12" s="128"/>
      <c r="B12" s="167"/>
      <c r="C12" s="128"/>
    </row>
    <row r="13" spans="1:3" ht="72.650000000000006" customHeight="1">
      <c r="A13" s="128"/>
      <c r="B13" s="132" t="s">
        <v>54</v>
      </c>
      <c r="C13" s="128"/>
    </row>
    <row r="14" spans="1:3" ht="85.5" customHeight="1">
      <c r="A14" s="128"/>
      <c r="B14" s="132" t="s">
        <v>60</v>
      </c>
      <c r="C14" s="128"/>
    </row>
    <row r="15" spans="1:3" ht="128" customHeight="1">
      <c r="A15" s="128"/>
      <c r="B15" s="132" t="s">
        <v>88</v>
      </c>
      <c r="C15" s="128"/>
    </row>
    <row r="16" spans="1:3" ht="127.25" customHeight="1">
      <c r="A16" s="128"/>
      <c r="B16" s="132" t="s">
        <v>58</v>
      </c>
      <c r="C16" s="128"/>
    </row>
    <row r="17" spans="1:3" ht="176.4" customHeight="1">
      <c r="A17" s="128"/>
      <c r="B17" s="169" t="s">
        <v>59</v>
      </c>
      <c r="C17"/>
    </row>
    <row r="18" spans="1:3" ht="216.65" customHeight="1">
      <c r="A18" s="128"/>
      <c r="B18" s="163" t="s">
        <v>63</v>
      </c>
      <c r="C18" s="128"/>
    </row>
    <row r="19" spans="1:3">
      <c r="A19" s="128"/>
      <c r="B19" s="133"/>
      <c r="C19" s="128"/>
    </row>
    <row r="20" spans="1:3" s="146" customFormat="1" ht="18">
      <c r="A20" s="144"/>
      <c r="B20" s="147" t="s">
        <v>48</v>
      </c>
      <c r="C20" s="144"/>
    </row>
    <row r="21" spans="1:3" s="146" customFormat="1" ht="32.4" customHeight="1">
      <c r="A21" s="144"/>
      <c r="B21" s="148" t="s">
        <v>85</v>
      </c>
      <c r="C21" s="144"/>
    </row>
    <row r="22" spans="1:3">
      <c r="A22" s="128"/>
      <c r="B22" s="149"/>
      <c r="C22" s="128"/>
    </row>
    <row r="23" spans="1:3" s="136" customFormat="1" ht="18">
      <c r="A23" s="134"/>
      <c r="B23" s="135" t="s">
        <v>41</v>
      </c>
      <c r="C23" s="134"/>
    </row>
    <row r="24" spans="1:3" s="136" customFormat="1">
      <c r="A24" s="134"/>
      <c r="B24" s="137" t="s">
        <v>42</v>
      </c>
      <c r="C24" s="134"/>
    </row>
    <row r="25" spans="1:3">
      <c r="A25" s="128"/>
      <c r="B25" s="138" t="s">
        <v>43</v>
      </c>
      <c r="C25" s="128"/>
    </row>
    <row r="26" spans="1:3">
      <c r="A26" s="128"/>
      <c r="B26" s="137" t="s">
        <v>44</v>
      </c>
      <c r="C26" s="128"/>
    </row>
    <row r="27" spans="1:3">
      <c r="A27" s="128"/>
      <c r="B27" s="138" t="s">
        <v>45</v>
      </c>
      <c r="C27" s="128"/>
    </row>
    <row r="28" spans="1:3">
      <c r="A28" s="128"/>
      <c r="B28" s="139"/>
      <c r="C28" s="128"/>
    </row>
    <row r="29" spans="1:3" s="142" customFormat="1" ht="18" customHeight="1">
      <c r="A29" s="140"/>
      <c r="B29" s="141" t="s">
        <v>46</v>
      </c>
      <c r="C29" s="140"/>
    </row>
    <row r="30" spans="1:3" ht="103.75" customHeight="1" thickBot="1">
      <c r="A30" s="128"/>
      <c r="B30" s="143" t="s">
        <v>47</v>
      </c>
      <c r="C30" s="128"/>
    </row>
    <row r="31" spans="1:3" s="146" customFormat="1">
      <c r="A31" s="144"/>
      <c r="B31" s="145"/>
      <c r="C31" s="144"/>
    </row>
    <row r="32" spans="1:3" s="146" customFormat="1" ht="18">
      <c r="A32" s="144"/>
      <c r="B32" s="150" t="s">
        <v>49</v>
      </c>
      <c r="C32" s="144"/>
    </row>
    <row r="33" spans="1:3" s="146" customFormat="1" ht="15.5">
      <c r="A33" s="144"/>
      <c r="B33" s="151" t="s">
        <v>62</v>
      </c>
      <c r="C33" s="144"/>
    </row>
    <row r="34" spans="1:3" s="146" customFormat="1" ht="15.5">
      <c r="A34" s="144"/>
      <c r="B34" s="151"/>
      <c r="C34" s="144"/>
    </row>
    <row r="35" spans="1:3" s="146" customFormat="1">
      <c r="A35" s="144"/>
      <c r="B35" s="152">
        <v>43949</v>
      </c>
      <c r="C35" s="144"/>
    </row>
    <row r="36" spans="1:3" s="146" customFormat="1">
      <c r="A36" s="144"/>
      <c r="B36" s="153" t="s">
        <v>50</v>
      </c>
      <c r="C36" s="144"/>
    </row>
    <row r="37" spans="1:3">
      <c r="B37" s="152">
        <v>44435</v>
      </c>
    </row>
    <row r="38" spans="1:3">
      <c r="A38" s="128"/>
      <c r="B38" s="154" t="s">
        <v>61</v>
      </c>
      <c r="C38" s="128"/>
    </row>
    <row r="39" spans="1:3">
      <c r="B39" s="152">
        <v>45250</v>
      </c>
    </row>
    <row r="40" spans="1:3">
      <c r="A40" s="128"/>
      <c r="B40" s="154" t="s">
        <v>84</v>
      </c>
      <c r="C40" s="128"/>
    </row>
    <row r="41" spans="1:3" ht="15" thickBot="1">
      <c r="A41" s="128"/>
      <c r="B41" s="171"/>
      <c r="C41" s="128"/>
    </row>
    <row r="42" spans="1:3">
      <c r="B42" s="155"/>
    </row>
    <row r="43" spans="1:3">
      <c r="B43" s="155"/>
    </row>
    <row r="44" spans="1:3">
      <c r="B44" s="155"/>
    </row>
    <row r="45" spans="1:3">
      <c r="B45" s="155"/>
    </row>
    <row r="46" spans="1:3">
      <c r="B46" s="155"/>
    </row>
    <row r="47" spans="1:3">
      <c r="B47" s="155"/>
    </row>
  </sheetData>
  <sheetProtection algorithmName="SHA-512" hashValue="65Ju1Oi2jdzWE66dG6aGrSlIPNyWOFwoURIMAGlSAjMSD0RQ3wCrMIpX9cuL00Hvu+0Fp5oYgZMNEPJ3t6SHRg==" saltValue="Wz1h2Y6+qO4Eq2zEmBUqFQ==" spinCount="100000" sheet="1" objects="1" scenarios="1"/>
  <pageMargins left="1.1023622047244095" right="0.70866141732283472" top="0.74803149606299213" bottom="0.15748031496062992" header="0.31496062992125984" footer="0.31496062992125984"/>
  <pageSetup paperSize="9" scale="72" fitToHeight="2" orientation="portrait" horizontalDpi="300" verticalDpi="300" r:id="rId1"/>
  <headerFooter>
    <oddHeader>&amp;L&amp;F&amp;C&amp;A&amp;R&amp;D</oddHeader>
  </headerFooter>
  <rowBreaks count="1" manualBreakCount="1">
    <brk id="14" min="1"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0"/>
  <sheetViews>
    <sheetView showWhiteSpace="0" zoomScaleNormal="100" workbookViewId="0">
      <selection activeCell="B2" sqref="B2:H3"/>
    </sheetView>
  </sheetViews>
  <sheetFormatPr defaultRowHeight="12.5"/>
  <cols>
    <col min="1" max="1" width="3.6328125" customWidth="1"/>
    <col min="2" max="2" width="10.453125" customWidth="1"/>
    <col min="3" max="7" width="14.81640625" customWidth="1"/>
    <col min="8" max="8" width="3.1796875" customWidth="1"/>
  </cols>
  <sheetData>
    <row r="1" spans="1:12" s="1" customFormat="1" ht="90" customHeight="1">
      <c r="A1" s="3"/>
      <c r="B1"/>
      <c r="C1" s="3"/>
      <c r="D1" s="3"/>
      <c r="E1" s="3"/>
      <c r="F1" s="3"/>
      <c r="G1" s="3"/>
      <c r="H1" s="3"/>
    </row>
    <row r="2" spans="1:12" s="8" customFormat="1" ht="26">
      <c r="A2" s="7"/>
      <c r="B2" s="175" t="s">
        <v>51</v>
      </c>
      <c r="C2" s="175"/>
      <c r="D2" s="175"/>
      <c r="E2" s="175"/>
      <c r="F2" s="175"/>
      <c r="G2" s="175"/>
      <c r="H2" s="175"/>
    </row>
    <row r="3" spans="1:12" s="8" customFormat="1" ht="26">
      <c r="A3" s="122"/>
      <c r="B3" s="192" t="s">
        <v>53</v>
      </c>
      <c r="C3" s="192"/>
      <c r="D3" s="192"/>
      <c r="E3" s="192"/>
      <c r="F3" s="192"/>
      <c r="G3" s="192"/>
      <c r="H3" s="157"/>
      <c r="I3" s="123"/>
      <c r="J3" s="123"/>
      <c r="K3" s="122"/>
    </row>
    <row r="4" spans="1:12" ht="25" customHeight="1">
      <c r="A4" s="9"/>
      <c r="B4" s="176" t="s">
        <v>39</v>
      </c>
      <c r="C4" s="177"/>
      <c r="D4" s="177"/>
      <c r="E4" s="177"/>
      <c r="F4" s="177"/>
      <c r="G4" s="177"/>
      <c r="H4" s="177"/>
    </row>
    <row r="5" spans="1:12" s="1" customFormat="1" ht="20" customHeight="1">
      <c r="A5" s="3"/>
      <c r="B5" s="118" t="str">
        <f>Introduction!B5</f>
        <v>Updated: 20 November 2023</v>
      </c>
      <c r="C5" s="119"/>
      <c r="D5" s="38"/>
      <c r="E5" s="38"/>
      <c r="F5" s="38"/>
      <c r="G5" s="38"/>
      <c r="H5" s="38"/>
    </row>
    <row r="6" spans="1:12" s="1" customFormat="1" ht="15" customHeight="1">
      <c r="A6" s="3"/>
      <c r="B6" s="4"/>
      <c r="C6" s="3"/>
      <c r="D6" s="3"/>
      <c r="E6" s="3"/>
      <c r="F6" s="3"/>
      <c r="G6" s="3"/>
      <c r="H6" s="3"/>
    </row>
    <row r="7" spans="1:12" ht="28.25" customHeight="1" thickBot="1">
      <c r="A7" s="9"/>
      <c r="B7" s="44" t="s">
        <v>13</v>
      </c>
      <c r="C7" s="14"/>
      <c r="D7" s="14"/>
      <c r="E7" s="14"/>
      <c r="F7" s="15"/>
      <c r="G7" s="15"/>
      <c r="H7" s="3"/>
      <c r="I7" s="1"/>
      <c r="J7" s="1"/>
      <c r="K7" s="1"/>
    </row>
    <row r="8" spans="1:12" s="19" customFormat="1" ht="32" customHeight="1">
      <c r="A8" s="17"/>
      <c r="B8" s="185" t="s">
        <v>8</v>
      </c>
      <c r="C8" s="186"/>
      <c r="D8" s="187"/>
      <c r="E8" s="187"/>
      <c r="F8" s="187"/>
      <c r="G8" s="188"/>
      <c r="H8" s="3"/>
      <c r="I8" s="1"/>
      <c r="J8" s="1"/>
      <c r="K8" s="1"/>
      <c r="L8" s="18"/>
    </row>
    <row r="9" spans="1:12" s="19" customFormat="1" ht="20" customHeight="1" thickBot="1">
      <c r="A9" s="17"/>
      <c r="B9" s="47" t="s">
        <v>10</v>
      </c>
      <c r="C9" s="174"/>
      <c r="D9" s="174"/>
      <c r="E9" s="48" t="s">
        <v>11</v>
      </c>
      <c r="F9" s="172"/>
      <c r="G9" s="173"/>
      <c r="H9" s="3"/>
      <c r="I9" s="1"/>
      <c r="J9" s="1"/>
      <c r="K9" s="1"/>
      <c r="L9" s="18"/>
    </row>
    <row r="10" spans="1:12" ht="26.25" customHeight="1">
      <c r="A10" s="9"/>
      <c r="B10" s="189" t="s">
        <v>0</v>
      </c>
      <c r="C10" s="178" t="s">
        <v>1</v>
      </c>
      <c r="D10" s="179"/>
      <c r="E10" s="180"/>
      <c r="F10" s="181" t="s">
        <v>15</v>
      </c>
      <c r="G10" s="183" t="s">
        <v>16</v>
      </c>
      <c r="H10" s="3"/>
      <c r="I10" s="1"/>
      <c r="J10" s="1"/>
      <c r="K10" s="1"/>
    </row>
    <row r="11" spans="1:12" ht="45.75" customHeight="1" thickBot="1">
      <c r="A11" s="9"/>
      <c r="B11" s="190"/>
      <c r="C11" s="49" t="s">
        <v>17</v>
      </c>
      <c r="D11" s="50" t="s">
        <v>19</v>
      </c>
      <c r="E11" s="51" t="s">
        <v>18</v>
      </c>
      <c r="F11" s="182"/>
      <c r="G11" s="184"/>
      <c r="H11" s="3"/>
      <c r="I11" s="1"/>
      <c r="J11" s="1"/>
      <c r="K11" s="1"/>
    </row>
    <row r="12" spans="1:12" ht="15" thickBot="1">
      <c r="A12" s="9"/>
      <c r="B12" s="191"/>
      <c r="C12" s="52">
        <v>1</v>
      </c>
      <c r="D12" s="53">
        <v>2</v>
      </c>
      <c r="E12" s="54">
        <v>3</v>
      </c>
      <c r="F12" s="55">
        <v>4</v>
      </c>
      <c r="G12" s="54">
        <v>5</v>
      </c>
      <c r="H12" s="3"/>
      <c r="I12" s="1"/>
      <c r="J12" s="1"/>
      <c r="K12" s="1"/>
    </row>
    <row r="13" spans="1:12" ht="20" customHeight="1">
      <c r="A13" s="9"/>
      <c r="B13" s="56">
        <v>1</v>
      </c>
      <c r="C13" s="83"/>
      <c r="D13" s="84"/>
      <c r="E13" s="85"/>
      <c r="F13" s="86"/>
      <c r="G13" s="85"/>
      <c r="H13" s="9"/>
    </row>
    <row r="14" spans="1:12" ht="20" customHeight="1">
      <c r="A14" s="9"/>
      <c r="B14" s="57">
        <v>2</v>
      </c>
      <c r="C14" s="87"/>
      <c r="D14" s="88"/>
      <c r="E14" s="89"/>
      <c r="F14" s="90"/>
      <c r="G14" s="89"/>
      <c r="H14" s="9"/>
    </row>
    <row r="15" spans="1:12" ht="20" customHeight="1">
      <c r="A15" s="9"/>
      <c r="B15" s="57">
        <v>3</v>
      </c>
      <c r="C15" s="87"/>
      <c r="D15" s="88"/>
      <c r="E15" s="89"/>
      <c r="F15" s="90"/>
      <c r="G15" s="89"/>
      <c r="H15" s="9"/>
    </row>
    <row r="16" spans="1:12" ht="20" customHeight="1">
      <c r="A16" s="9"/>
      <c r="B16" s="57">
        <v>4</v>
      </c>
      <c r="C16" s="87"/>
      <c r="D16" s="88"/>
      <c r="E16" s="89"/>
      <c r="F16" s="90"/>
      <c r="G16" s="89"/>
      <c r="H16" s="9"/>
    </row>
    <row r="17" spans="1:8" ht="20" customHeight="1" thickBot="1">
      <c r="A17" s="9"/>
      <c r="B17" s="58">
        <v>5</v>
      </c>
      <c r="C17" s="91"/>
      <c r="D17" s="92"/>
      <c r="E17" s="93"/>
      <c r="F17" s="94"/>
      <c r="G17" s="93"/>
      <c r="H17" s="9"/>
    </row>
    <row r="18" spans="1:8" ht="20" customHeight="1">
      <c r="A18" s="9"/>
      <c r="B18" s="56">
        <v>6</v>
      </c>
      <c r="C18" s="83"/>
      <c r="D18" s="84"/>
      <c r="E18" s="85"/>
      <c r="F18" s="86"/>
      <c r="G18" s="85"/>
      <c r="H18" s="9"/>
    </row>
    <row r="19" spans="1:8" ht="20" customHeight="1">
      <c r="A19" s="9"/>
      <c r="B19" s="57">
        <v>7</v>
      </c>
      <c r="C19" s="87"/>
      <c r="D19" s="88"/>
      <c r="E19" s="89"/>
      <c r="F19" s="90"/>
      <c r="G19" s="89"/>
      <c r="H19" s="9"/>
    </row>
    <row r="20" spans="1:8" ht="20" customHeight="1">
      <c r="A20" s="9"/>
      <c r="B20" s="57">
        <v>8</v>
      </c>
      <c r="C20" s="87"/>
      <c r="D20" s="88"/>
      <c r="E20" s="89"/>
      <c r="F20" s="90"/>
      <c r="G20" s="89"/>
      <c r="H20" s="9"/>
    </row>
    <row r="21" spans="1:8" ht="20" customHeight="1">
      <c r="A21" s="9"/>
      <c r="B21" s="57">
        <v>9</v>
      </c>
      <c r="C21" s="87"/>
      <c r="D21" s="88"/>
      <c r="E21" s="89"/>
      <c r="F21" s="90"/>
      <c r="G21" s="89"/>
      <c r="H21" s="9"/>
    </row>
    <row r="22" spans="1:8" ht="20" customHeight="1" thickBot="1">
      <c r="A22" s="9"/>
      <c r="B22" s="58">
        <v>10</v>
      </c>
      <c r="C22" s="91"/>
      <c r="D22" s="92"/>
      <c r="E22" s="93"/>
      <c r="F22" s="94"/>
      <c r="G22" s="93"/>
      <c r="H22" s="9"/>
    </row>
    <row r="23" spans="1:8" ht="20" customHeight="1">
      <c r="A23" s="9"/>
      <c r="B23" s="56">
        <v>11</v>
      </c>
      <c r="C23" s="83"/>
      <c r="D23" s="84"/>
      <c r="E23" s="85"/>
      <c r="F23" s="86"/>
      <c r="G23" s="85"/>
      <c r="H23" s="9"/>
    </row>
    <row r="24" spans="1:8" ht="20" customHeight="1">
      <c r="A24" s="9"/>
      <c r="B24" s="57">
        <v>12</v>
      </c>
      <c r="C24" s="87"/>
      <c r="D24" s="88"/>
      <c r="E24" s="89"/>
      <c r="F24" s="90"/>
      <c r="G24" s="89"/>
      <c r="H24" s="9"/>
    </row>
    <row r="25" spans="1:8" ht="20" customHeight="1">
      <c r="A25" s="9"/>
      <c r="B25" s="57">
        <v>13</v>
      </c>
      <c r="C25" s="87"/>
      <c r="D25" s="88"/>
      <c r="E25" s="89"/>
      <c r="F25" s="90"/>
      <c r="G25" s="89"/>
      <c r="H25" s="9"/>
    </row>
    <row r="26" spans="1:8" ht="20" customHeight="1">
      <c r="A26" s="9"/>
      <c r="B26" s="57">
        <v>14</v>
      </c>
      <c r="C26" s="87"/>
      <c r="D26" s="88"/>
      <c r="E26" s="89"/>
      <c r="F26" s="90"/>
      <c r="G26" s="89"/>
      <c r="H26" s="9"/>
    </row>
    <row r="27" spans="1:8" ht="20" customHeight="1" thickBot="1">
      <c r="A27" s="9"/>
      <c r="B27" s="58">
        <v>15</v>
      </c>
      <c r="C27" s="91"/>
      <c r="D27" s="92"/>
      <c r="E27" s="93"/>
      <c r="F27" s="94"/>
      <c r="G27" s="93"/>
      <c r="H27" s="9"/>
    </row>
    <row r="28" spans="1:8" ht="20" customHeight="1">
      <c r="A28" s="9"/>
      <c r="B28" s="56">
        <v>16</v>
      </c>
      <c r="C28" s="83"/>
      <c r="D28" s="84"/>
      <c r="E28" s="85"/>
      <c r="F28" s="86"/>
      <c r="G28" s="85"/>
      <c r="H28" s="9"/>
    </row>
    <row r="29" spans="1:8" ht="20" customHeight="1">
      <c r="A29" s="9"/>
      <c r="B29" s="57">
        <v>17</v>
      </c>
      <c r="C29" s="87"/>
      <c r="D29" s="88"/>
      <c r="E29" s="89"/>
      <c r="F29" s="90"/>
      <c r="G29" s="89"/>
      <c r="H29" s="9"/>
    </row>
    <row r="30" spans="1:8" ht="20" customHeight="1">
      <c r="A30" s="9"/>
      <c r="B30" s="57">
        <v>18</v>
      </c>
      <c r="C30" s="87"/>
      <c r="D30" s="88"/>
      <c r="E30" s="89"/>
      <c r="F30" s="90"/>
      <c r="G30" s="89"/>
      <c r="H30" s="9"/>
    </row>
    <row r="31" spans="1:8" ht="20" customHeight="1">
      <c r="A31" s="9"/>
      <c r="B31" s="57">
        <v>19</v>
      </c>
      <c r="C31" s="87"/>
      <c r="D31" s="88"/>
      <c r="E31" s="89"/>
      <c r="F31" s="90"/>
      <c r="G31" s="89"/>
      <c r="H31" s="9"/>
    </row>
    <row r="32" spans="1:8" ht="20" customHeight="1" thickBot="1">
      <c r="A32" s="9"/>
      <c r="B32" s="58">
        <v>20</v>
      </c>
      <c r="C32" s="91"/>
      <c r="D32" s="92"/>
      <c r="E32" s="93"/>
      <c r="F32" s="94"/>
      <c r="G32" s="93"/>
      <c r="H32" s="9"/>
    </row>
    <row r="33" spans="1:8" ht="20" customHeight="1">
      <c r="A33" s="9"/>
      <c r="B33" s="56">
        <v>21</v>
      </c>
      <c r="C33" s="83"/>
      <c r="D33" s="84"/>
      <c r="E33" s="85"/>
      <c r="F33" s="86"/>
      <c r="G33" s="85"/>
      <c r="H33" s="9"/>
    </row>
    <row r="34" spans="1:8" ht="20" customHeight="1">
      <c r="A34" s="9"/>
      <c r="B34" s="57">
        <v>22</v>
      </c>
      <c r="C34" s="87"/>
      <c r="D34" s="88"/>
      <c r="E34" s="89"/>
      <c r="F34" s="90"/>
      <c r="G34" s="89"/>
      <c r="H34" s="9"/>
    </row>
    <row r="35" spans="1:8" ht="20" customHeight="1">
      <c r="A35" s="9"/>
      <c r="B35" s="57">
        <v>23</v>
      </c>
      <c r="C35" s="87"/>
      <c r="D35" s="88"/>
      <c r="E35" s="89"/>
      <c r="F35" s="90"/>
      <c r="G35" s="89"/>
      <c r="H35" s="9"/>
    </row>
    <row r="36" spans="1:8" ht="20" customHeight="1">
      <c r="A36" s="9"/>
      <c r="B36" s="57">
        <v>24</v>
      </c>
      <c r="C36" s="87"/>
      <c r="D36" s="88"/>
      <c r="E36" s="89"/>
      <c r="F36" s="90"/>
      <c r="G36" s="89"/>
      <c r="H36" s="9"/>
    </row>
    <row r="37" spans="1:8" ht="20" customHeight="1" thickBot="1">
      <c r="A37" s="9"/>
      <c r="B37" s="58">
        <v>25</v>
      </c>
      <c r="C37" s="91"/>
      <c r="D37" s="92"/>
      <c r="E37" s="93"/>
      <c r="F37" s="94"/>
      <c r="G37" s="93"/>
      <c r="H37" s="9"/>
    </row>
    <row r="38" spans="1:8" ht="20" customHeight="1">
      <c r="A38" s="9"/>
      <c r="B38" s="56">
        <v>26</v>
      </c>
      <c r="C38" s="83"/>
      <c r="D38" s="84"/>
      <c r="E38" s="85"/>
      <c r="F38" s="86"/>
      <c r="G38" s="85"/>
      <c r="H38" s="9"/>
    </row>
    <row r="39" spans="1:8" ht="20" customHeight="1">
      <c r="A39" s="9"/>
      <c r="B39" s="57">
        <v>27</v>
      </c>
      <c r="C39" s="87"/>
      <c r="D39" s="88"/>
      <c r="E39" s="89"/>
      <c r="F39" s="90"/>
      <c r="G39" s="89"/>
      <c r="H39" s="9"/>
    </row>
    <row r="40" spans="1:8" ht="20" customHeight="1">
      <c r="A40" s="9"/>
      <c r="B40" s="57">
        <v>28</v>
      </c>
      <c r="C40" s="87"/>
      <c r="D40" s="88"/>
      <c r="E40" s="89"/>
      <c r="F40" s="90"/>
      <c r="G40" s="89"/>
      <c r="H40" s="9"/>
    </row>
    <row r="41" spans="1:8" ht="20" customHeight="1">
      <c r="A41" s="9"/>
      <c r="B41" s="57">
        <v>29</v>
      </c>
      <c r="C41" s="87"/>
      <c r="D41" s="88"/>
      <c r="E41" s="89"/>
      <c r="F41" s="90"/>
      <c r="G41" s="89"/>
      <c r="H41" s="9"/>
    </row>
    <row r="42" spans="1:8" ht="20" customHeight="1" thickBot="1">
      <c r="A42" s="9"/>
      <c r="B42" s="58">
        <v>30</v>
      </c>
      <c r="C42" s="91"/>
      <c r="D42" s="92"/>
      <c r="E42" s="93"/>
      <c r="F42" s="94"/>
      <c r="G42" s="93"/>
      <c r="H42" s="9"/>
    </row>
    <row r="43" spans="1:8" ht="18" customHeight="1">
      <c r="A43" s="9"/>
      <c r="B43" s="59" t="s">
        <v>20</v>
      </c>
      <c r="D43" s="9"/>
      <c r="E43" s="9"/>
      <c r="F43" s="11"/>
      <c r="G43" s="9"/>
      <c r="H43" s="9"/>
    </row>
    <row r="44" spans="1:8">
      <c r="A44" s="9"/>
      <c r="B44" s="9"/>
      <c r="C44" s="12"/>
      <c r="D44" s="9"/>
      <c r="E44" s="9"/>
      <c r="F44" s="11"/>
      <c r="G44" s="9"/>
      <c r="H44" s="9"/>
    </row>
    <row r="45" spans="1:8" s="1" customFormat="1" ht="20" customHeight="1">
      <c r="A45" s="3"/>
      <c r="B45" s="79" t="s">
        <v>7</v>
      </c>
      <c r="C45" s="80"/>
      <c r="D45" s="80"/>
      <c r="E45" s="80"/>
      <c r="F45" s="80"/>
      <c r="G45" s="80"/>
      <c r="H45" s="3"/>
    </row>
    <row r="46" spans="1:8" ht="20" customHeight="1">
      <c r="A46" s="13"/>
      <c r="B46" s="81"/>
      <c r="C46" s="81"/>
      <c r="D46" s="81"/>
      <c r="E46" s="81"/>
      <c r="F46" s="81"/>
      <c r="G46" s="81"/>
      <c r="H46" s="13"/>
    </row>
    <row r="47" spans="1:8" ht="20" customHeight="1">
      <c r="A47" s="13"/>
      <c r="B47" s="82"/>
      <c r="C47" s="82"/>
      <c r="D47" s="82"/>
      <c r="E47" s="82"/>
      <c r="F47" s="82"/>
      <c r="G47" s="82"/>
      <c r="H47" s="13"/>
    </row>
    <row r="48" spans="1:8" ht="20" customHeight="1">
      <c r="A48" s="13"/>
      <c r="B48" s="81"/>
      <c r="C48" s="81"/>
      <c r="D48" s="81"/>
      <c r="E48" s="81"/>
      <c r="F48" s="81"/>
      <c r="G48" s="81"/>
      <c r="H48" s="13"/>
    </row>
    <row r="49" spans="1:8" ht="20" customHeight="1">
      <c r="A49" s="13"/>
      <c r="B49" s="81"/>
      <c r="C49" s="81"/>
      <c r="D49" s="81"/>
      <c r="E49" s="81"/>
      <c r="F49" s="81"/>
      <c r="G49" s="81"/>
      <c r="H49" s="13"/>
    </row>
    <row r="50" spans="1:8">
      <c r="A50" s="13"/>
      <c r="B50" s="13"/>
      <c r="C50" s="13"/>
      <c r="D50" s="13"/>
      <c r="E50" s="13"/>
      <c r="F50" s="13"/>
      <c r="G50" s="13"/>
      <c r="H50" s="13"/>
    </row>
  </sheetData>
  <sheetProtection algorithmName="SHA-512" hashValue="Rodq52zRgS8LmK4A56SpoDFm1Fz8LGvYGhCo1mECCxSTv7MqTlVJNbNe7Ztt51a/hMmEaymNvXGgoBR8cTSw4A==" saltValue="6+aQ7RMM4dC/qioV0By28A==" spinCount="100000" sheet="1" objects="1" scenarios="1"/>
  <mergeCells count="11">
    <mergeCell ref="F9:G9"/>
    <mergeCell ref="C9:D9"/>
    <mergeCell ref="B2:H2"/>
    <mergeCell ref="B4:H4"/>
    <mergeCell ref="C10:E10"/>
    <mergeCell ref="F10:F11"/>
    <mergeCell ref="G10:G11"/>
    <mergeCell ref="B8:C8"/>
    <mergeCell ref="D8:G8"/>
    <mergeCell ref="B10:B12"/>
    <mergeCell ref="B3:G3"/>
  </mergeCells>
  <phoneticPr fontId="5" type="noConversion"/>
  <pageMargins left="0.78740157480314965" right="0.27559055118110237" top="0.59055118110236227" bottom="0.59055118110236227" header="0.31496062992125984" footer="0.35433070866141736"/>
  <pageSetup paperSize="9" scale="81" orientation="portrait" verticalDpi="360" r:id="rId1"/>
  <headerFooter alignWithMargins="0">
    <oddHeader>&amp;L&amp;F&amp;C&amp;A&amp;R&amp;D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0"/>
  <sheetViews>
    <sheetView zoomScaleNormal="100" zoomScaleSheetLayoutView="100" workbookViewId="0">
      <selection activeCell="B2" sqref="B2:G3"/>
    </sheetView>
  </sheetViews>
  <sheetFormatPr defaultColWidth="9.08984375" defaultRowHeight="12.5"/>
  <cols>
    <col min="1" max="1" width="3.6328125" style="1" customWidth="1"/>
    <col min="2" max="2" width="11" style="1" customWidth="1"/>
    <col min="3" max="7" width="16.81640625" style="1" customWidth="1"/>
    <col min="8" max="8" width="4.6328125" style="1" customWidth="1"/>
    <col min="9" max="9" width="11" style="1" customWidth="1"/>
    <col min="10" max="15" width="11.81640625" style="1" customWidth="1"/>
    <col min="16" max="16" width="3.81640625" style="1" customWidth="1"/>
    <col min="17" max="16384" width="9.08984375" style="1"/>
  </cols>
  <sheetData>
    <row r="1" spans="1:16" ht="90" customHeight="1">
      <c r="A1" s="3"/>
      <c r="B1" s="13"/>
      <c r="C1" s="38"/>
      <c r="D1" s="38"/>
      <c r="E1" s="38"/>
      <c r="F1" s="38"/>
      <c r="G1" s="38"/>
      <c r="H1" s="38"/>
      <c r="I1" s="38"/>
      <c r="J1" s="38"/>
      <c r="K1" s="38"/>
      <c r="L1" s="38"/>
      <c r="M1" s="38"/>
      <c r="N1" s="38"/>
      <c r="O1" s="38"/>
      <c r="P1" s="38"/>
    </row>
    <row r="2" spans="1:16" s="8" customFormat="1" ht="25.75" customHeight="1">
      <c r="A2" s="7"/>
      <c r="B2" s="197" t="s">
        <v>51</v>
      </c>
      <c r="C2" s="197"/>
      <c r="D2" s="197"/>
      <c r="E2" s="197"/>
      <c r="F2" s="197"/>
      <c r="G2" s="197"/>
      <c r="H2" s="160"/>
      <c r="I2" s="160"/>
      <c r="J2" s="160"/>
      <c r="K2" s="122"/>
      <c r="L2" s="122"/>
      <c r="M2" s="122"/>
      <c r="N2" s="122"/>
      <c r="O2" s="122"/>
      <c r="P2" s="122"/>
    </row>
    <row r="3" spans="1:16" s="8" customFormat="1" ht="18" customHeight="1">
      <c r="A3" s="122"/>
      <c r="B3" s="203" t="s">
        <v>53</v>
      </c>
      <c r="C3" s="203"/>
      <c r="D3" s="203"/>
      <c r="E3" s="203"/>
      <c r="F3" s="203"/>
      <c r="G3" s="203"/>
      <c r="H3" s="160"/>
      <c r="I3" s="161"/>
      <c r="J3" s="161"/>
      <c r="K3" s="122"/>
      <c r="L3" s="122"/>
      <c r="M3" s="122"/>
      <c r="N3" s="122"/>
      <c r="O3" s="122"/>
      <c r="P3" s="122"/>
    </row>
    <row r="4" spans="1:16" customFormat="1" ht="25" customHeight="1">
      <c r="A4" s="9"/>
      <c r="B4" s="176" t="s">
        <v>39</v>
      </c>
      <c r="C4" s="177"/>
      <c r="D4" s="177"/>
      <c r="E4" s="177"/>
      <c r="F4" s="177"/>
      <c r="G4" s="177"/>
      <c r="H4" s="177"/>
      <c r="I4" s="42"/>
      <c r="J4" s="42"/>
      <c r="K4" s="37"/>
      <c r="L4" s="13"/>
      <c r="M4" s="13"/>
      <c r="N4" s="13"/>
      <c r="O4" s="13"/>
      <c r="P4" s="13"/>
    </row>
    <row r="5" spans="1:16" ht="20" customHeight="1">
      <c r="A5" s="3"/>
      <c r="B5" s="118" t="str">
        <f>Introduction!B5</f>
        <v>Updated: 20 November 2023</v>
      </c>
      <c r="C5" s="119"/>
      <c r="D5" s="38"/>
      <c r="E5" s="38"/>
      <c r="F5" s="38"/>
      <c r="G5" s="38"/>
      <c r="H5" s="38"/>
      <c r="I5" s="43"/>
      <c r="J5" s="43"/>
      <c r="K5" s="38"/>
      <c r="L5" s="38"/>
      <c r="M5" s="38"/>
      <c r="N5" s="38"/>
      <c r="O5" s="38"/>
      <c r="P5" s="38"/>
    </row>
    <row r="6" spans="1:16" ht="15" customHeight="1">
      <c r="A6" s="3"/>
      <c r="B6" s="4"/>
      <c r="C6" s="3"/>
      <c r="D6" s="3"/>
      <c r="E6" s="3"/>
      <c r="F6" s="3"/>
      <c r="G6" s="3"/>
      <c r="H6" s="3"/>
      <c r="I6" s="39"/>
      <c r="J6" s="38"/>
      <c r="K6" s="38"/>
      <c r="L6" s="38"/>
      <c r="M6" s="38"/>
      <c r="N6" s="38"/>
      <c r="O6" s="38"/>
      <c r="P6" s="38"/>
    </row>
    <row r="7" spans="1:16" ht="30" customHeight="1" thickBot="1">
      <c r="A7" s="3"/>
      <c r="B7" s="44" t="s">
        <v>5</v>
      </c>
      <c r="C7" s="16"/>
      <c r="D7" s="5"/>
      <c r="E7" s="5"/>
      <c r="F7" s="5"/>
      <c r="G7" s="5"/>
      <c r="H7" s="3"/>
      <c r="I7" s="45" t="s">
        <v>6</v>
      </c>
      <c r="J7" s="40"/>
      <c r="K7" s="41"/>
      <c r="L7" s="41"/>
      <c r="M7" s="41"/>
      <c r="N7" s="41"/>
      <c r="O7" s="41"/>
      <c r="P7" s="38"/>
    </row>
    <row r="8" spans="1:16" s="19" customFormat="1" ht="29.4" customHeight="1">
      <c r="A8" s="17"/>
      <c r="B8" s="185" t="s">
        <v>8</v>
      </c>
      <c r="C8" s="186"/>
      <c r="D8" s="198" t="s">
        <v>9</v>
      </c>
      <c r="E8" s="198"/>
      <c r="F8" s="198"/>
      <c r="G8" s="199"/>
      <c r="H8" s="9"/>
      <c r="I8" s="46" t="s">
        <v>14</v>
      </c>
      <c r="J8" s="13"/>
      <c r="K8" s="20"/>
      <c r="L8" s="21"/>
      <c r="M8" s="17"/>
      <c r="N8" s="17"/>
      <c r="O8" s="17"/>
      <c r="P8" s="17"/>
    </row>
    <row r="9" spans="1:16" s="19" customFormat="1" ht="20" customHeight="1" thickBot="1">
      <c r="A9" s="17"/>
      <c r="B9" s="47" t="s">
        <v>10</v>
      </c>
      <c r="C9" s="200">
        <v>35215</v>
      </c>
      <c r="D9" s="200"/>
      <c r="E9" s="47" t="s">
        <v>11</v>
      </c>
      <c r="F9" s="201" t="s">
        <v>12</v>
      </c>
      <c r="G9" s="202"/>
      <c r="H9" s="3"/>
      <c r="I9" s="38"/>
      <c r="J9" s="38"/>
      <c r="K9" s="38"/>
      <c r="L9" s="21"/>
      <c r="M9" s="17"/>
      <c r="N9" s="17"/>
      <c r="O9" s="17"/>
      <c r="P9" s="17"/>
    </row>
    <row r="10" spans="1:16" ht="39" customHeight="1">
      <c r="A10" s="3"/>
      <c r="B10" s="189" t="s">
        <v>0</v>
      </c>
      <c r="C10" s="178" t="s">
        <v>1</v>
      </c>
      <c r="D10" s="179"/>
      <c r="E10" s="180"/>
      <c r="F10" s="181" t="s">
        <v>15</v>
      </c>
      <c r="G10" s="183" t="s">
        <v>16</v>
      </c>
      <c r="H10" s="3"/>
      <c r="I10" s="189" t="s">
        <v>0</v>
      </c>
      <c r="J10" s="178" t="s">
        <v>1</v>
      </c>
      <c r="K10" s="179"/>
      <c r="L10" s="180"/>
      <c r="M10" s="181" t="s">
        <v>15</v>
      </c>
      <c r="N10" s="183" t="s">
        <v>16</v>
      </c>
      <c r="O10" s="183" t="s">
        <v>56</v>
      </c>
      <c r="P10" s="3"/>
    </row>
    <row r="11" spans="1:16" ht="50.4" customHeight="1" thickBot="1">
      <c r="A11" s="3"/>
      <c r="B11" s="190"/>
      <c r="C11" s="49" t="s">
        <v>17</v>
      </c>
      <c r="D11" s="50" t="s">
        <v>19</v>
      </c>
      <c r="E11" s="51" t="s">
        <v>18</v>
      </c>
      <c r="F11" s="182"/>
      <c r="G11" s="184"/>
      <c r="H11" s="3"/>
      <c r="I11" s="190"/>
      <c r="J11" s="49" t="s">
        <v>17</v>
      </c>
      <c r="K11" s="50" t="s">
        <v>19</v>
      </c>
      <c r="L11" s="51" t="s">
        <v>18</v>
      </c>
      <c r="M11" s="182"/>
      <c r="N11" s="184"/>
      <c r="O11" s="184"/>
      <c r="P11" s="3"/>
    </row>
    <row r="12" spans="1:16" s="2" customFormat="1" ht="15" thickBot="1">
      <c r="A12" s="6"/>
      <c r="B12" s="191"/>
      <c r="C12" s="52">
        <v>1</v>
      </c>
      <c r="D12" s="53">
        <v>2</v>
      </c>
      <c r="E12" s="54">
        <v>3</v>
      </c>
      <c r="F12" s="55">
        <v>4</v>
      </c>
      <c r="G12" s="54">
        <v>5</v>
      </c>
      <c r="H12" s="6"/>
      <c r="I12" s="191"/>
      <c r="J12" s="52">
        <v>1</v>
      </c>
      <c r="K12" s="53">
        <v>2</v>
      </c>
      <c r="L12" s="54">
        <v>3</v>
      </c>
      <c r="M12" s="55">
        <v>4</v>
      </c>
      <c r="N12" s="54">
        <v>5</v>
      </c>
      <c r="O12" s="54">
        <v>6</v>
      </c>
      <c r="P12" s="6"/>
    </row>
    <row r="13" spans="1:16" ht="18" customHeight="1">
      <c r="A13" s="3"/>
      <c r="B13" s="56">
        <v>1</v>
      </c>
      <c r="C13" s="95">
        <v>3</v>
      </c>
      <c r="D13" s="96">
        <v>12</v>
      </c>
      <c r="E13" s="97">
        <v>1</v>
      </c>
      <c r="F13" s="98">
        <v>35</v>
      </c>
      <c r="G13" s="97">
        <v>35</v>
      </c>
      <c r="H13" s="3"/>
      <c r="I13" s="56">
        <v>1</v>
      </c>
      <c r="J13" s="22">
        <f>IF(F13&lt;10,"",C13)</f>
        <v>3</v>
      </c>
      <c r="K13" s="23">
        <f>IF(D13="","",D13)</f>
        <v>12</v>
      </c>
      <c r="L13" s="24">
        <f>IF(F13&lt;G13,"",E13)</f>
        <v>1</v>
      </c>
      <c r="M13" s="25">
        <f>IF(J13="","",F13)</f>
        <v>35</v>
      </c>
      <c r="N13" s="24">
        <f>IF(G13="","",G13)</f>
        <v>35</v>
      </c>
      <c r="O13" s="26">
        <f>IF(J13="","",IF(K13="","",M13-10))</f>
        <v>25</v>
      </c>
      <c r="P13" s="3"/>
    </row>
    <row r="14" spans="1:16" ht="18" customHeight="1">
      <c r="A14" s="3"/>
      <c r="B14" s="57">
        <v>2</v>
      </c>
      <c r="C14" s="99">
        <v>4</v>
      </c>
      <c r="D14" s="100">
        <v>3</v>
      </c>
      <c r="E14" s="101">
        <v>0</v>
      </c>
      <c r="F14" s="102">
        <v>20</v>
      </c>
      <c r="G14" s="101">
        <v>20</v>
      </c>
      <c r="H14" s="3"/>
      <c r="I14" s="57">
        <v>2</v>
      </c>
      <c r="J14" s="27">
        <f t="shared" ref="J14:J42" si="0">IF(F14&lt;10,"",C14)</f>
        <v>4</v>
      </c>
      <c r="K14" s="28">
        <f t="shared" ref="K14:K42" si="1">IF(D14="","",D14)</f>
        <v>3</v>
      </c>
      <c r="L14" s="29">
        <f t="shared" ref="L14:L42" si="2">IF(F14&lt;G14,"",E14)</f>
        <v>0</v>
      </c>
      <c r="M14" s="30">
        <f t="shared" ref="M14:M42" si="3">IF(J14="","",F14)</f>
        <v>20</v>
      </c>
      <c r="N14" s="29">
        <f t="shared" ref="N14:N42" si="4">IF(G14="","",G14)</f>
        <v>20</v>
      </c>
      <c r="O14" s="31">
        <f t="shared" ref="O14:O42" si="5">IF(J14="","",IF(K14="","",M14-10))</f>
        <v>10</v>
      </c>
      <c r="P14" s="3"/>
    </row>
    <row r="15" spans="1:16" ht="18" customHeight="1">
      <c r="A15" s="3"/>
      <c r="B15" s="57">
        <v>3</v>
      </c>
      <c r="C15" s="99">
        <v>3</v>
      </c>
      <c r="D15" s="100">
        <v>6</v>
      </c>
      <c r="E15" s="103"/>
      <c r="F15" s="102">
        <v>24</v>
      </c>
      <c r="G15" s="101">
        <v>29</v>
      </c>
      <c r="H15" s="3"/>
      <c r="I15" s="57">
        <v>3</v>
      </c>
      <c r="J15" s="27">
        <f t="shared" si="0"/>
        <v>3</v>
      </c>
      <c r="K15" s="28">
        <f t="shared" si="1"/>
        <v>6</v>
      </c>
      <c r="L15" s="29" t="str">
        <f t="shared" si="2"/>
        <v/>
      </c>
      <c r="M15" s="30">
        <f t="shared" si="3"/>
        <v>24</v>
      </c>
      <c r="N15" s="29">
        <f t="shared" si="4"/>
        <v>29</v>
      </c>
      <c r="O15" s="31">
        <f t="shared" si="5"/>
        <v>14</v>
      </c>
      <c r="P15" s="3"/>
    </row>
    <row r="16" spans="1:16" ht="18" customHeight="1">
      <c r="A16" s="3"/>
      <c r="B16" s="57">
        <v>4</v>
      </c>
      <c r="C16" s="99">
        <v>3</v>
      </c>
      <c r="D16" s="104"/>
      <c r="E16" s="103"/>
      <c r="F16" s="102">
        <v>10</v>
      </c>
      <c r="G16" s="101">
        <v>14</v>
      </c>
      <c r="H16" s="3"/>
      <c r="I16" s="57">
        <v>4</v>
      </c>
      <c r="J16" s="27">
        <f t="shared" si="0"/>
        <v>3</v>
      </c>
      <c r="K16" s="28" t="str">
        <f t="shared" si="1"/>
        <v/>
      </c>
      <c r="L16" s="29" t="str">
        <f t="shared" si="2"/>
        <v/>
      </c>
      <c r="M16" s="30">
        <f t="shared" si="3"/>
        <v>10</v>
      </c>
      <c r="N16" s="29">
        <f t="shared" si="4"/>
        <v>14</v>
      </c>
      <c r="O16" s="31" t="str">
        <f t="shared" si="5"/>
        <v/>
      </c>
      <c r="P16" s="3"/>
    </row>
    <row r="17" spans="1:16" ht="18" customHeight="1" thickBot="1">
      <c r="A17" s="3"/>
      <c r="B17" s="58">
        <v>5</v>
      </c>
      <c r="C17" s="105">
        <v>1</v>
      </c>
      <c r="D17" s="106"/>
      <c r="E17" s="107"/>
      <c r="F17" s="108">
        <v>3</v>
      </c>
      <c r="G17" s="109">
        <v>12</v>
      </c>
      <c r="H17" s="3"/>
      <c r="I17" s="58">
        <v>5</v>
      </c>
      <c r="J17" s="32" t="str">
        <f t="shared" si="0"/>
        <v/>
      </c>
      <c r="K17" s="33" t="str">
        <f t="shared" si="1"/>
        <v/>
      </c>
      <c r="L17" s="34" t="str">
        <f t="shared" si="2"/>
        <v/>
      </c>
      <c r="M17" s="35" t="str">
        <f t="shared" si="3"/>
        <v/>
      </c>
      <c r="N17" s="34">
        <f t="shared" si="4"/>
        <v>12</v>
      </c>
      <c r="O17" s="36" t="str">
        <f t="shared" si="5"/>
        <v/>
      </c>
      <c r="P17" s="3"/>
    </row>
    <row r="18" spans="1:16" ht="18" customHeight="1">
      <c r="A18" s="3"/>
      <c r="B18" s="56">
        <v>6</v>
      </c>
      <c r="C18" s="95">
        <v>4</v>
      </c>
      <c r="D18" s="96">
        <v>10</v>
      </c>
      <c r="E18" s="110"/>
      <c r="F18" s="98">
        <v>34</v>
      </c>
      <c r="G18" s="97">
        <v>46</v>
      </c>
      <c r="H18" s="3"/>
      <c r="I18" s="56">
        <v>6</v>
      </c>
      <c r="J18" s="22">
        <f t="shared" si="0"/>
        <v>4</v>
      </c>
      <c r="K18" s="23">
        <f t="shared" si="1"/>
        <v>10</v>
      </c>
      <c r="L18" s="24" t="str">
        <f t="shared" si="2"/>
        <v/>
      </c>
      <c r="M18" s="25">
        <f t="shared" si="3"/>
        <v>34</v>
      </c>
      <c r="N18" s="24">
        <f t="shared" si="4"/>
        <v>46</v>
      </c>
      <c r="O18" s="26">
        <f t="shared" si="5"/>
        <v>24</v>
      </c>
      <c r="P18" s="3"/>
    </row>
    <row r="19" spans="1:16" ht="18" customHeight="1">
      <c r="A19" s="3"/>
      <c r="B19" s="57">
        <v>7</v>
      </c>
      <c r="C19" s="99">
        <v>3</v>
      </c>
      <c r="D19" s="100">
        <v>23</v>
      </c>
      <c r="E19" s="101">
        <v>1</v>
      </c>
      <c r="F19" s="102">
        <v>52</v>
      </c>
      <c r="G19" s="101">
        <v>52</v>
      </c>
      <c r="H19" s="3"/>
      <c r="I19" s="57">
        <v>7</v>
      </c>
      <c r="J19" s="27">
        <f t="shared" si="0"/>
        <v>3</v>
      </c>
      <c r="K19" s="28">
        <f t="shared" si="1"/>
        <v>23</v>
      </c>
      <c r="L19" s="29">
        <f t="shared" si="2"/>
        <v>1</v>
      </c>
      <c r="M19" s="30">
        <f t="shared" si="3"/>
        <v>52</v>
      </c>
      <c r="N19" s="29">
        <f t="shared" si="4"/>
        <v>52</v>
      </c>
      <c r="O19" s="31">
        <f t="shared" si="5"/>
        <v>42</v>
      </c>
      <c r="P19" s="3"/>
    </row>
    <row r="20" spans="1:16" ht="18" customHeight="1">
      <c r="A20" s="3"/>
      <c r="B20" s="57">
        <v>8</v>
      </c>
      <c r="C20" s="99">
        <v>3</v>
      </c>
      <c r="D20" s="100">
        <v>14</v>
      </c>
      <c r="E20" s="103"/>
      <c r="F20" s="102">
        <v>44</v>
      </c>
      <c r="G20" s="101">
        <v>53</v>
      </c>
      <c r="H20" s="3"/>
      <c r="I20" s="57">
        <v>8</v>
      </c>
      <c r="J20" s="27">
        <f t="shared" si="0"/>
        <v>3</v>
      </c>
      <c r="K20" s="28">
        <f t="shared" si="1"/>
        <v>14</v>
      </c>
      <c r="L20" s="29" t="str">
        <f t="shared" si="2"/>
        <v/>
      </c>
      <c r="M20" s="30">
        <f t="shared" si="3"/>
        <v>44</v>
      </c>
      <c r="N20" s="29">
        <f t="shared" si="4"/>
        <v>53</v>
      </c>
      <c r="O20" s="31">
        <f t="shared" si="5"/>
        <v>34</v>
      </c>
      <c r="P20" s="3"/>
    </row>
    <row r="21" spans="1:16" ht="18" customHeight="1">
      <c r="A21" s="3"/>
      <c r="B21" s="57">
        <v>9</v>
      </c>
      <c r="C21" s="99">
        <v>3</v>
      </c>
      <c r="D21" s="100">
        <v>10</v>
      </c>
      <c r="E21" s="101">
        <v>2</v>
      </c>
      <c r="F21" s="102">
        <v>34</v>
      </c>
      <c r="G21" s="101">
        <v>34</v>
      </c>
      <c r="H21" s="3"/>
      <c r="I21" s="57">
        <v>9</v>
      </c>
      <c r="J21" s="27">
        <f t="shared" si="0"/>
        <v>3</v>
      </c>
      <c r="K21" s="28">
        <f t="shared" si="1"/>
        <v>10</v>
      </c>
      <c r="L21" s="29">
        <f t="shared" si="2"/>
        <v>2</v>
      </c>
      <c r="M21" s="30">
        <f t="shared" si="3"/>
        <v>34</v>
      </c>
      <c r="N21" s="29">
        <f t="shared" si="4"/>
        <v>34</v>
      </c>
      <c r="O21" s="31">
        <f t="shared" si="5"/>
        <v>24</v>
      </c>
      <c r="P21" s="3"/>
    </row>
    <row r="22" spans="1:16" ht="18" customHeight="1" thickBot="1">
      <c r="A22" s="3"/>
      <c r="B22" s="58">
        <v>10</v>
      </c>
      <c r="C22" s="111">
        <v>2</v>
      </c>
      <c r="D22" s="112">
        <v>8</v>
      </c>
      <c r="E22" s="109">
        <v>1</v>
      </c>
      <c r="F22" s="113">
        <v>27</v>
      </c>
      <c r="G22" s="109">
        <v>27</v>
      </c>
      <c r="H22" s="3"/>
      <c r="I22" s="58">
        <v>10</v>
      </c>
      <c r="J22" s="32">
        <f t="shared" si="0"/>
        <v>2</v>
      </c>
      <c r="K22" s="33">
        <f t="shared" si="1"/>
        <v>8</v>
      </c>
      <c r="L22" s="34">
        <f t="shared" si="2"/>
        <v>1</v>
      </c>
      <c r="M22" s="35">
        <f t="shared" si="3"/>
        <v>27</v>
      </c>
      <c r="N22" s="34">
        <f t="shared" si="4"/>
        <v>27</v>
      </c>
      <c r="O22" s="36">
        <f t="shared" si="5"/>
        <v>17</v>
      </c>
      <c r="P22" s="3"/>
    </row>
    <row r="23" spans="1:16" ht="18" customHeight="1">
      <c r="A23" s="3"/>
      <c r="B23" s="56">
        <v>11</v>
      </c>
      <c r="C23" s="95">
        <v>2</v>
      </c>
      <c r="D23" s="96">
        <v>4</v>
      </c>
      <c r="E23" s="110"/>
      <c r="F23" s="98">
        <v>18</v>
      </c>
      <c r="G23" s="97">
        <v>33</v>
      </c>
      <c r="H23" s="3"/>
      <c r="I23" s="56">
        <v>11</v>
      </c>
      <c r="J23" s="22">
        <f t="shared" si="0"/>
        <v>2</v>
      </c>
      <c r="K23" s="23">
        <f t="shared" si="1"/>
        <v>4</v>
      </c>
      <c r="L23" s="24" t="str">
        <f t="shared" si="2"/>
        <v/>
      </c>
      <c r="M23" s="25">
        <f t="shared" si="3"/>
        <v>18</v>
      </c>
      <c r="N23" s="24">
        <f t="shared" si="4"/>
        <v>33</v>
      </c>
      <c r="O23" s="26">
        <f t="shared" si="5"/>
        <v>8</v>
      </c>
      <c r="P23" s="3"/>
    </row>
    <row r="24" spans="1:16" ht="18" customHeight="1">
      <c r="A24" s="3"/>
      <c r="B24" s="57">
        <v>12</v>
      </c>
      <c r="C24" s="99">
        <v>3</v>
      </c>
      <c r="D24" s="100">
        <v>8</v>
      </c>
      <c r="E24" s="103"/>
      <c r="F24" s="102">
        <v>25</v>
      </c>
      <c r="G24" s="101">
        <v>30</v>
      </c>
      <c r="H24" s="3"/>
      <c r="I24" s="57">
        <v>12</v>
      </c>
      <c r="J24" s="27">
        <f t="shared" si="0"/>
        <v>3</v>
      </c>
      <c r="K24" s="28">
        <f t="shared" si="1"/>
        <v>8</v>
      </c>
      <c r="L24" s="29" t="str">
        <f t="shared" si="2"/>
        <v/>
      </c>
      <c r="M24" s="30">
        <f t="shared" si="3"/>
        <v>25</v>
      </c>
      <c r="N24" s="29">
        <f t="shared" si="4"/>
        <v>30</v>
      </c>
      <c r="O24" s="31">
        <f t="shared" si="5"/>
        <v>15</v>
      </c>
      <c r="P24" s="3"/>
    </row>
    <row r="25" spans="1:16" ht="18" customHeight="1">
      <c r="A25" s="3"/>
      <c r="B25" s="57">
        <v>13</v>
      </c>
      <c r="C25" s="99">
        <v>4</v>
      </c>
      <c r="D25" s="100">
        <v>6</v>
      </c>
      <c r="E25" s="103"/>
      <c r="F25" s="102">
        <v>22</v>
      </c>
      <c r="G25" s="101">
        <v>27</v>
      </c>
      <c r="H25" s="3"/>
      <c r="I25" s="57">
        <v>13</v>
      </c>
      <c r="J25" s="27">
        <f t="shared" si="0"/>
        <v>4</v>
      </c>
      <c r="K25" s="28">
        <f t="shared" si="1"/>
        <v>6</v>
      </c>
      <c r="L25" s="29" t="str">
        <f t="shared" si="2"/>
        <v/>
      </c>
      <c r="M25" s="30">
        <f t="shared" si="3"/>
        <v>22</v>
      </c>
      <c r="N25" s="29">
        <f t="shared" si="4"/>
        <v>27</v>
      </c>
      <c r="O25" s="31">
        <f t="shared" si="5"/>
        <v>12</v>
      </c>
      <c r="P25" s="3"/>
    </row>
    <row r="26" spans="1:16" ht="18" customHeight="1">
      <c r="A26" s="3"/>
      <c r="B26" s="57">
        <v>14</v>
      </c>
      <c r="C26" s="99">
        <v>3</v>
      </c>
      <c r="D26" s="100">
        <v>4</v>
      </c>
      <c r="E26" s="103"/>
      <c r="F26" s="102">
        <v>21</v>
      </c>
      <c r="G26" s="101">
        <v>34</v>
      </c>
      <c r="H26" s="3"/>
      <c r="I26" s="57">
        <v>14</v>
      </c>
      <c r="J26" s="27">
        <f t="shared" si="0"/>
        <v>3</v>
      </c>
      <c r="K26" s="28">
        <f t="shared" si="1"/>
        <v>4</v>
      </c>
      <c r="L26" s="29" t="str">
        <f t="shared" si="2"/>
        <v/>
      </c>
      <c r="M26" s="30">
        <f t="shared" si="3"/>
        <v>21</v>
      </c>
      <c r="N26" s="29">
        <f t="shared" si="4"/>
        <v>34</v>
      </c>
      <c r="O26" s="31">
        <f t="shared" si="5"/>
        <v>11</v>
      </c>
      <c r="P26" s="3"/>
    </row>
    <row r="27" spans="1:16" ht="18" customHeight="1" thickBot="1">
      <c r="A27" s="3"/>
      <c r="B27" s="58">
        <v>15</v>
      </c>
      <c r="C27" s="111">
        <v>3</v>
      </c>
      <c r="D27" s="112">
        <v>15</v>
      </c>
      <c r="E27" s="109">
        <v>0</v>
      </c>
      <c r="F27" s="113">
        <v>45</v>
      </c>
      <c r="G27" s="109">
        <v>45</v>
      </c>
      <c r="H27" s="3"/>
      <c r="I27" s="58">
        <v>15</v>
      </c>
      <c r="J27" s="32">
        <f t="shared" si="0"/>
        <v>3</v>
      </c>
      <c r="K27" s="33">
        <f t="shared" si="1"/>
        <v>15</v>
      </c>
      <c r="L27" s="34">
        <f t="shared" si="2"/>
        <v>0</v>
      </c>
      <c r="M27" s="35">
        <f t="shared" si="3"/>
        <v>45</v>
      </c>
      <c r="N27" s="34">
        <f t="shared" si="4"/>
        <v>45</v>
      </c>
      <c r="O27" s="36">
        <f t="shared" si="5"/>
        <v>35</v>
      </c>
      <c r="P27" s="3"/>
    </row>
    <row r="28" spans="1:16" ht="18" customHeight="1">
      <c r="A28" s="3"/>
      <c r="B28" s="56">
        <v>16</v>
      </c>
      <c r="C28" s="95">
        <v>2</v>
      </c>
      <c r="D28" s="96">
        <v>17</v>
      </c>
      <c r="E28" s="97">
        <v>3</v>
      </c>
      <c r="F28" s="98">
        <v>52</v>
      </c>
      <c r="G28" s="97">
        <v>52</v>
      </c>
      <c r="H28" s="3"/>
      <c r="I28" s="56">
        <v>16</v>
      </c>
      <c r="J28" s="22">
        <f t="shared" si="0"/>
        <v>2</v>
      </c>
      <c r="K28" s="23">
        <f t="shared" si="1"/>
        <v>17</v>
      </c>
      <c r="L28" s="24">
        <f t="shared" si="2"/>
        <v>3</v>
      </c>
      <c r="M28" s="25">
        <f t="shared" si="3"/>
        <v>52</v>
      </c>
      <c r="N28" s="24">
        <f t="shared" si="4"/>
        <v>52</v>
      </c>
      <c r="O28" s="26">
        <f t="shared" si="5"/>
        <v>42</v>
      </c>
      <c r="P28" s="3"/>
    </row>
    <row r="29" spans="1:16" ht="18" customHeight="1">
      <c r="A29" s="3"/>
      <c r="B29" s="57">
        <v>17</v>
      </c>
      <c r="C29" s="99">
        <v>3</v>
      </c>
      <c r="D29" s="100">
        <v>18</v>
      </c>
      <c r="E29" s="101">
        <v>1</v>
      </c>
      <c r="F29" s="102">
        <v>52</v>
      </c>
      <c r="G29" s="101">
        <v>52</v>
      </c>
      <c r="H29" s="3"/>
      <c r="I29" s="57">
        <v>17</v>
      </c>
      <c r="J29" s="27">
        <f t="shared" si="0"/>
        <v>3</v>
      </c>
      <c r="K29" s="28">
        <f t="shared" si="1"/>
        <v>18</v>
      </c>
      <c r="L29" s="29">
        <f t="shared" si="2"/>
        <v>1</v>
      </c>
      <c r="M29" s="30">
        <f t="shared" si="3"/>
        <v>52</v>
      </c>
      <c r="N29" s="29">
        <f t="shared" si="4"/>
        <v>52</v>
      </c>
      <c r="O29" s="31">
        <f t="shared" si="5"/>
        <v>42</v>
      </c>
      <c r="P29" s="3"/>
    </row>
    <row r="30" spans="1:16" ht="18" customHeight="1">
      <c r="A30" s="3"/>
      <c r="B30" s="57">
        <v>18</v>
      </c>
      <c r="C30" s="99">
        <v>3</v>
      </c>
      <c r="D30" s="100">
        <v>10</v>
      </c>
      <c r="E30" s="103"/>
      <c r="F30" s="102">
        <v>25</v>
      </c>
      <c r="G30" s="101">
        <v>26</v>
      </c>
      <c r="H30" s="3"/>
      <c r="I30" s="57">
        <v>18</v>
      </c>
      <c r="J30" s="27">
        <f t="shared" si="0"/>
        <v>3</v>
      </c>
      <c r="K30" s="28">
        <f t="shared" si="1"/>
        <v>10</v>
      </c>
      <c r="L30" s="29" t="str">
        <f t="shared" si="2"/>
        <v/>
      </c>
      <c r="M30" s="30">
        <f t="shared" si="3"/>
        <v>25</v>
      </c>
      <c r="N30" s="29">
        <f t="shared" si="4"/>
        <v>26</v>
      </c>
      <c r="O30" s="31">
        <f t="shared" si="5"/>
        <v>15</v>
      </c>
      <c r="P30" s="3"/>
    </row>
    <row r="31" spans="1:16" ht="18" customHeight="1">
      <c r="A31" s="3"/>
      <c r="B31" s="57">
        <v>19</v>
      </c>
      <c r="C31" s="99">
        <v>4</v>
      </c>
      <c r="D31" s="100">
        <v>12</v>
      </c>
      <c r="E31" s="101">
        <v>2</v>
      </c>
      <c r="F31" s="102">
        <v>38</v>
      </c>
      <c r="G31" s="101">
        <v>38</v>
      </c>
      <c r="H31" s="3"/>
      <c r="I31" s="57">
        <v>19</v>
      </c>
      <c r="J31" s="27">
        <f t="shared" si="0"/>
        <v>4</v>
      </c>
      <c r="K31" s="28">
        <f t="shared" si="1"/>
        <v>12</v>
      </c>
      <c r="L31" s="29">
        <f t="shared" si="2"/>
        <v>2</v>
      </c>
      <c r="M31" s="30">
        <f t="shared" si="3"/>
        <v>38</v>
      </c>
      <c r="N31" s="29">
        <f t="shared" si="4"/>
        <v>38</v>
      </c>
      <c r="O31" s="31">
        <f t="shared" si="5"/>
        <v>28</v>
      </c>
      <c r="P31" s="3"/>
    </row>
    <row r="32" spans="1:16" ht="18" customHeight="1" thickBot="1">
      <c r="A32" s="3"/>
      <c r="B32" s="58">
        <v>20</v>
      </c>
      <c r="C32" s="111">
        <v>3</v>
      </c>
      <c r="D32" s="112">
        <v>9</v>
      </c>
      <c r="E32" s="109">
        <v>1</v>
      </c>
      <c r="F32" s="113">
        <v>37</v>
      </c>
      <c r="G32" s="109">
        <v>37</v>
      </c>
      <c r="H32" s="3"/>
      <c r="I32" s="58">
        <v>20</v>
      </c>
      <c r="J32" s="32">
        <f t="shared" si="0"/>
        <v>3</v>
      </c>
      <c r="K32" s="33">
        <f t="shared" si="1"/>
        <v>9</v>
      </c>
      <c r="L32" s="34">
        <f t="shared" si="2"/>
        <v>1</v>
      </c>
      <c r="M32" s="35">
        <f t="shared" si="3"/>
        <v>37</v>
      </c>
      <c r="N32" s="34">
        <f t="shared" si="4"/>
        <v>37</v>
      </c>
      <c r="O32" s="36">
        <f t="shared" si="5"/>
        <v>27</v>
      </c>
      <c r="P32" s="3"/>
    </row>
    <row r="33" spans="1:16" ht="18" customHeight="1">
      <c r="A33" s="3"/>
      <c r="B33" s="56">
        <v>21</v>
      </c>
      <c r="C33" s="95">
        <v>4</v>
      </c>
      <c r="D33" s="96">
        <v>6</v>
      </c>
      <c r="E33" s="110"/>
      <c r="F33" s="98">
        <v>23</v>
      </c>
      <c r="G33" s="97">
        <v>28</v>
      </c>
      <c r="H33" s="3"/>
      <c r="I33" s="56">
        <v>21</v>
      </c>
      <c r="J33" s="22">
        <f t="shared" si="0"/>
        <v>4</v>
      </c>
      <c r="K33" s="23">
        <f t="shared" si="1"/>
        <v>6</v>
      </c>
      <c r="L33" s="24" t="str">
        <f t="shared" si="2"/>
        <v/>
      </c>
      <c r="M33" s="25">
        <f t="shared" si="3"/>
        <v>23</v>
      </c>
      <c r="N33" s="24">
        <f t="shared" si="4"/>
        <v>28</v>
      </c>
      <c r="O33" s="26">
        <f t="shared" si="5"/>
        <v>13</v>
      </c>
      <c r="P33" s="3"/>
    </row>
    <row r="34" spans="1:16" ht="18" customHeight="1">
      <c r="A34" s="3"/>
      <c r="B34" s="57">
        <v>22</v>
      </c>
      <c r="C34" s="114">
        <v>2</v>
      </c>
      <c r="D34" s="104"/>
      <c r="E34" s="103"/>
      <c r="F34" s="115">
        <v>5</v>
      </c>
      <c r="G34" s="101">
        <v>10</v>
      </c>
      <c r="H34" s="3"/>
      <c r="I34" s="57">
        <v>22</v>
      </c>
      <c r="J34" s="27" t="str">
        <f t="shared" si="0"/>
        <v/>
      </c>
      <c r="K34" s="28" t="str">
        <f t="shared" si="1"/>
        <v/>
      </c>
      <c r="L34" s="29" t="str">
        <f t="shared" si="2"/>
        <v/>
      </c>
      <c r="M34" s="30" t="str">
        <f t="shared" si="3"/>
        <v/>
      </c>
      <c r="N34" s="29">
        <f t="shared" si="4"/>
        <v>10</v>
      </c>
      <c r="O34" s="31" t="str">
        <f t="shared" si="5"/>
        <v/>
      </c>
      <c r="P34" s="3"/>
    </row>
    <row r="35" spans="1:16" ht="18" customHeight="1">
      <c r="A35" s="3"/>
      <c r="B35" s="57">
        <v>23</v>
      </c>
      <c r="C35" s="99">
        <v>3</v>
      </c>
      <c r="D35" s="100">
        <v>9</v>
      </c>
      <c r="E35" s="101">
        <v>1</v>
      </c>
      <c r="F35" s="102">
        <v>20</v>
      </c>
      <c r="G35" s="101">
        <v>20</v>
      </c>
      <c r="H35" s="3"/>
      <c r="I35" s="57">
        <v>23</v>
      </c>
      <c r="J35" s="27">
        <f t="shared" si="0"/>
        <v>3</v>
      </c>
      <c r="K35" s="28">
        <f t="shared" si="1"/>
        <v>9</v>
      </c>
      <c r="L35" s="29">
        <f t="shared" si="2"/>
        <v>1</v>
      </c>
      <c r="M35" s="30">
        <f t="shared" si="3"/>
        <v>20</v>
      </c>
      <c r="N35" s="29">
        <f t="shared" si="4"/>
        <v>20</v>
      </c>
      <c r="O35" s="31">
        <f t="shared" si="5"/>
        <v>10</v>
      </c>
      <c r="P35" s="3"/>
    </row>
    <row r="36" spans="1:16" ht="18" customHeight="1">
      <c r="A36" s="3"/>
      <c r="B36" s="57">
        <v>24</v>
      </c>
      <c r="C36" s="99">
        <v>3</v>
      </c>
      <c r="D36" s="100">
        <v>18</v>
      </c>
      <c r="E36" s="101">
        <v>0</v>
      </c>
      <c r="F36" s="102">
        <v>46</v>
      </c>
      <c r="G36" s="101">
        <v>46</v>
      </c>
      <c r="H36" s="3"/>
      <c r="I36" s="57">
        <v>24</v>
      </c>
      <c r="J36" s="27">
        <f t="shared" si="0"/>
        <v>3</v>
      </c>
      <c r="K36" s="28">
        <f t="shared" si="1"/>
        <v>18</v>
      </c>
      <c r="L36" s="29">
        <f t="shared" si="2"/>
        <v>0</v>
      </c>
      <c r="M36" s="30">
        <f t="shared" si="3"/>
        <v>46</v>
      </c>
      <c r="N36" s="29">
        <f t="shared" si="4"/>
        <v>46</v>
      </c>
      <c r="O36" s="31">
        <f t="shared" si="5"/>
        <v>36</v>
      </c>
      <c r="P36" s="3"/>
    </row>
    <row r="37" spans="1:16" ht="18" customHeight="1" thickBot="1">
      <c r="A37" s="3"/>
      <c r="B37" s="58">
        <v>25</v>
      </c>
      <c r="C37" s="111">
        <v>3</v>
      </c>
      <c r="D37" s="112">
        <v>19</v>
      </c>
      <c r="E37" s="107"/>
      <c r="F37" s="113">
        <v>45</v>
      </c>
      <c r="G37" s="109">
        <v>48</v>
      </c>
      <c r="H37" s="3"/>
      <c r="I37" s="58">
        <v>25</v>
      </c>
      <c r="J37" s="32">
        <f t="shared" si="0"/>
        <v>3</v>
      </c>
      <c r="K37" s="33">
        <f t="shared" si="1"/>
        <v>19</v>
      </c>
      <c r="L37" s="34" t="str">
        <f t="shared" si="2"/>
        <v/>
      </c>
      <c r="M37" s="35">
        <f t="shared" si="3"/>
        <v>45</v>
      </c>
      <c r="N37" s="34">
        <f t="shared" si="4"/>
        <v>48</v>
      </c>
      <c r="O37" s="36">
        <f t="shared" si="5"/>
        <v>35</v>
      </c>
      <c r="P37" s="3"/>
    </row>
    <row r="38" spans="1:16" ht="18" customHeight="1">
      <c r="A38" s="3"/>
      <c r="B38" s="56">
        <v>26</v>
      </c>
      <c r="C38" s="95">
        <v>2</v>
      </c>
      <c r="D38" s="96">
        <v>10</v>
      </c>
      <c r="E38" s="97">
        <v>1</v>
      </c>
      <c r="F38" s="98">
        <v>32</v>
      </c>
      <c r="G38" s="97">
        <v>32</v>
      </c>
      <c r="H38" s="3"/>
      <c r="I38" s="56">
        <v>26</v>
      </c>
      <c r="J38" s="22">
        <f t="shared" si="0"/>
        <v>2</v>
      </c>
      <c r="K38" s="23">
        <f t="shared" si="1"/>
        <v>10</v>
      </c>
      <c r="L38" s="24">
        <f t="shared" si="2"/>
        <v>1</v>
      </c>
      <c r="M38" s="25">
        <f t="shared" si="3"/>
        <v>32</v>
      </c>
      <c r="N38" s="24">
        <f t="shared" si="4"/>
        <v>32</v>
      </c>
      <c r="O38" s="26">
        <f t="shared" si="5"/>
        <v>22</v>
      </c>
      <c r="P38" s="3"/>
    </row>
    <row r="39" spans="1:16" ht="18" customHeight="1">
      <c r="A39" s="3"/>
      <c r="B39" s="57">
        <v>27</v>
      </c>
      <c r="C39" s="99">
        <v>4</v>
      </c>
      <c r="D39" s="104"/>
      <c r="E39" s="103"/>
      <c r="F39" s="102">
        <v>10</v>
      </c>
      <c r="G39" s="101">
        <v>13</v>
      </c>
      <c r="H39" s="3"/>
      <c r="I39" s="57">
        <v>27</v>
      </c>
      <c r="J39" s="27">
        <f t="shared" si="0"/>
        <v>4</v>
      </c>
      <c r="K39" s="28" t="str">
        <f t="shared" si="1"/>
        <v/>
      </c>
      <c r="L39" s="29" t="str">
        <f t="shared" si="2"/>
        <v/>
      </c>
      <c r="M39" s="30">
        <f t="shared" si="3"/>
        <v>10</v>
      </c>
      <c r="N39" s="29">
        <f t="shared" si="4"/>
        <v>13</v>
      </c>
      <c r="O39" s="31" t="str">
        <f t="shared" si="5"/>
        <v/>
      </c>
      <c r="P39" s="3"/>
    </row>
    <row r="40" spans="1:16" ht="18" customHeight="1">
      <c r="A40" s="3"/>
      <c r="B40" s="57">
        <v>28</v>
      </c>
      <c r="C40" s="99">
        <v>4</v>
      </c>
      <c r="D40" s="100">
        <v>7</v>
      </c>
      <c r="E40" s="103"/>
      <c r="F40" s="102">
        <v>24</v>
      </c>
      <c r="G40" s="101">
        <v>29</v>
      </c>
      <c r="H40" s="3"/>
      <c r="I40" s="57">
        <v>28</v>
      </c>
      <c r="J40" s="27">
        <f t="shared" si="0"/>
        <v>4</v>
      </c>
      <c r="K40" s="28">
        <f t="shared" si="1"/>
        <v>7</v>
      </c>
      <c r="L40" s="29" t="str">
        <f t="shared" si="2"/>
        <v/>
      </c>
      <c r="M40" s="30">
        <f t="shared" si="3"/>
        <v>24</v>
      </c>
      <c r="N40" s="29">
        <f t="shared" si="4"/>
        <v>29</v>
      </c>
      <c r="O40" s="31">
        <f t="shared" si="5"/>
        <v>14</v>
      </c>
      <c r="P40" s="3"/>
    </row>
    <row r="41" spans="1:16" ht="18" customHeight="1">
      <c r="A41" s="3"/>
      <c r="B41" s="57">
        <v>29</v>
      </c>
      <c r="C41" s="99">
        <v>2</v>
      </c>
      <c r="D41" s="100">
        <v>15</v>
      </c>
      <c r="E41" s="101">
        <v>1</v>
      </c>
      <c r="F41" s="102">
        <v>50</v>
      </c>
      <c r="G41" s="101">
        <v>50</v>
      </c>
      <c r="H41" s="3"/>
      <c r="I41" s="57">
        <v>29</v>
      </c>
      <c r="J41" s="27">
        <f t="shared" si="0"/>
        <v>2</v>
      </c>
      <c r="K41" s="28">
        <f t="shared" si="1"/>
        <v>15</v>
      </c>
      <c r="L41" s="29">
        <f t="shared" si="2"/>
        <v>1</v>
      </c>
      <c r="M41" s="30">
        <f t="shared" si="3"/>
        <v>50</v>
      </c>
      <c r="N41" s="29">
        <f t="shared" si="4"/>
        <v>50</v>
      </c>
      <c r="O41" s="31">
        <f t="shared" si="5"/>
        <v>40</v>
      </c>
      <c r="P41" s="3"/>
    </row>
    <row r="42" spans="1:16" ht="18" customHeight="1" thickBot="1">
      <c r="A42" s="3"/>
      <c r="B42" s="58">
        <v>30</v>
      </c>
      <c r="C42" s="111">
        <v>3</v>
      </c>
      <c r="D42" s="112">
        <v>17</v>
      </c>
      <c r="E42" s="109">
        <v>1</v>
      </c>
      <c r="F42" s="113">
        <v>52</v>
      </c>
      <c r="G42" s="109">
        <v>52</v>
      </c>
      <c r="H42" s="3"/>
      <c r="I42" s="58">
        <v>30</v>
      </c>
      <c r="J42" s="32">
        <f t="shared" si="0"/>
        <v>3</v>
      </c>
      <c r="K42" s="33">
        <f t="shared" si="1"/>
        <v>17</v>
      </c>
      <c r="L42" s="34">
        <f t="shared" si="2"/>
        <v>1</v>
      </c>
      <c r="M42" s="35">
        <f t="shared" si="3"/>
        <v>52</v>
      </c>
      <c r="N42" s="34">
        <f t="shared" si="4"/>
        <v>52</v>
      </c>
      <c r="O42" s="36">
        <f t="shared" si="5"/>
        <v>42</v>
      </c>
      <c r="P42" s="3"/>
    </row>
    <row r="43" spans="1:16" ht="18" customHeight="1">
      <c r="A43" s="3"/>
      <c r="B43" s="59" t="s">
        <v>20</v>
      </c>
      <c r="D43" s="3"/>
      <c r="E43" s="3"/>
      <c r="F43" s="3"/>
      <c r="G43" s="3"/>
      <c r="H43" s="3"/>
      <c r="I43" s="56"/>
      <c r="J43" s="60" t="s">
        <v>21</v>
      </c>
      <c r="K43" s="61" t="s">
        <v>22</v>
      </c>
      <c r="L43" s="62" t="s">
        <v>23</v>
      </c>
      <c r="M43" s="63" t="s">
        <v>24</v>
      </c>
      <c r="N43" s="166" t="s">
        <v>25</v>
      </c>
      <c r="O43" s="64" t="s">
        <v>26</v>
      </c>
      <c r="P43" s="3"/>
    </row>
    <row r="44" spans="1:16" ht="18" customHeight="1" thickBot="1">
      <c r="A44" s="3"/>
      <c r="B44" s="9"/>
      <c r="C44" s="12"/>
      <c r="D44" s="9"/>
      <c r="E44" s="9"/>
      <c r="F44" s="11"/>
      <c r="G44" s="9"/>
      <c r="H44" s="3"/>
      <c r="I44" s="78" t="s">
        <v>2</v>
      </c>
      <c r="J44" s="65">
        <f t="shared" ref="J44:O44" si="6">SUM(J13:J42)</f>
        <v>86</v>
      </c>
      <c r="K44" s="66">
        <f t="shared" si="6"/>
        <v>290</v>
      </c>
      <c r="L44" s="67">
        <f t="shared" si="6"/>
        <v>16</v>
      </c>
      <c r="M44" s="68">
        <f t="shared" si="6"/>
        <v>917</v>
      </c>
      <c r="N44" s="69">
        <f t="shared" si="6"/>
        <v>1024</v>
      </c>
      <c r="O44" s="70">
        <f t="shared" si="6"/>
        <v>637</v>
      </c>
      <c r="P44" s="3"/>
    </row>
    <row r="45" spans="1:16" ht="20" customHeight="1">
      <c r="A45" s="3"/>
      <c r="B45" s="79" t="s">
        <v>7</v>
      </c>
      <c r="C45" s="80"/>
      <c r="D45" s="80"/>
      <c r="E45" s="80"/>
      <c r="F45" s="80"/>
      <c r="G45" s="80"/>
      <c r="H45" s="3"/>
      <c r="I45" s="71"/>
      <c r="J45" s="60" t="s">
        <v>27</v>
      </c>
      <c r="K45" s="61" t="s">
        <v>28</v>
      </c>
      <c r="L45" s="62" t="s">
        <v>29</v>
      </c>
      <c r="M45" s="63" t="s">
        <v>30</v>
      </c>
      <c r="N45" s="62" t="s">
        <v>31</v>
      </c>
      <c r="O45" s="72" t="s">
        <v>32</v>
      </c>
      <c r="P45" s="3"/>
    </row>
    <row r="46" spans="1:16" ht="18" customHeight="1" thickBot="1">
      <c r="A46" s="3"/>
      <c r="B46" s="81"/>
      <c r="C46" s="81"/>
      <c r="D46" s="81"/>
      <c r="E46" s="81"/>
      <c r="F46" s="81"/>
      <c r="G46" s="81"/>
      <c r="H46" s="3"/>
      <c r="I46" s="78" t="s">
        <v>3</v>
      </c>
      <c r="J46" s="65">
        <f t="shared" ref="J46:O46" si="7">COUNT(J13:J42)</f>
        <v>28</v>
      </c>
      <c r="K46" s="66">
        <f t="shared" si="7"/>
        <v>26</v>
      </c>
      <c r="L46" s="67">
        <f t="shared" si="7"/>
        <v>15</v>
      </c>
      <c r="M46" s="68">
        <f t="shared" si="7"/>
        <v>28</v>
      </c>
      <c r="N46" s="67">
        <f t="shared" si="7"/>
        <v>30</v>
      </c>
      <c r="O46" s="70">
        <f t="shared" si="7"/>
        <v>26</v>
      </c>
      <c r="P46" s="3"/>
    </row>
    <row r="47" spans="1:16" ht="18" customHeight="1">
      <c r="A47" s="3"/>
      <c r="B47" s="82"/>
      <c r="C47" s="82"/>
      <c r="D47" s="82"/>
      <c r="E47" s="82"/>
      <c r="F47" s="82"/>
      <c r="G47" s="82"/>
      <c r="H47" s="3"/>
      <c r="I47" s="71"/>
      <c r="J47" s="60" t="s">
        <v>33</v>
      </c>
      <c r="K47" s="61" t="s">
        <v>34</v>
      </c>
      <c r="L47" s="72" t="s">
        <v>35</v>
      </c>
      <c r="M47" s="73" t="s">
        <v>36</v>
      </c>
      <c r="N47" s="62" t="s">
        <v>37</v>
      </c>
      <c r="O47" s="72" t="s">
        <v>38</v>
      </c>
      <c r="P47" s="3"/>
    </row>
    <row r="48" spans="1:16" ht="18" customHeight="1" thickBot="1">
      <c r="A48" s="3"/>
      <c r="B48" s="81"/>
      <c r="C48" s="81"/>
      <c r="D48" s="81"/>
      <c r="E48" s="81"/>
      <c r="F48" s="81"/>
      <c r="G48" s="81"/>
      <c r="H48" s="3"/>
      <c r="I48" s="78" t="s">
        <v>4</v>
      </c>
      <c r="J48" s="74">
        <f>IF(J46&gt;0,J44/J46,NA())</f>
        <v>3.0714285714285716</v>
      </c>
      <c r="K48" s="75">
        <f>IF(K46&gt;0,K44/K46,NA())</f>
        <v>11.153846153846153</v>
      </c>
      <c r="L48" s="76">
        <f>IF(L46&gt;0,L44/L46,NA())</f>
        <v>1.0666666666666667</v>
      </c>
      <c r="M48" s="74">
        <f t="shared" ref="M48:N48" si="8">IF(M46&gt;0,M44/M46,NA())</f>
        <v>32.75</v>
      </c>
      <c r="N48" s="77">
        <f t="shared" si="8"/>
        <v>34.133333333333333</v>
      </c>
      <c r="O48" s="76">
        <f t="shared" ref="O48" si="9">IF(O46&gt;0,O44/O46,NA())</f>
        <v>24.5</v>
      </c>
      <c r="P48" s="3"/>
    </row>
    <row r="49" spans="1:16" ht="18" customHeight="1">
      <c r="A49" s="3"/>
      <c r="B49" s="81"/>
      <c r="C49" s="81"/>
      <c r="D49" s="81"/>
      <c r="E49" s="81"/>
      <c r="F49" s="81"/>
      <c r="G49" s="81"/>
      <c r="H49" s="3"/>
      <c r="I49" s="3"/>
      <c r="J49" s="3"/>
      <c r="K49" s="3"/>
      <c r="L49" s="3"/>
      <c r="M49" s="3"/>
      <c r="N49" s="3"/>
      <c r="O49" s="3"/>
      <c r="P49" s="3"/>
    </row>
    <row r="50" spans="1:16" ht="27.65" customHeight="1">
      <c r="A50" s="3"/>
      <c r="B50" s="13"/>
      <c r="C50" s="13"/>
      <c r="D50" s="13"/>
      <c r="E50" s="13"/>
      <c r="F50" s="13"/>
      <c r="G50" s="13"/>
      <c r="H50" s="3"/>
      <c r="I50" s="45" t="s">
        <v>55</v>
      </c>
      <c r="J50" s="3"/>
      <c r="K50" s="3"/>
      <c r="L50" s="3"/>
      <c r="M50" s="3"/>
      <c r="N50" s="3"/>
      <c r="O50" s="3"/>
      <c r="P50" s="3"/>
    </row>
    <row r="51" spans="1:16" ht="18" customHeight="1">
      <c r="A51" s="3"/>
      <c r="B51" s="3"/>
      <c r="C51" s="3"/>
      <c r="D51" s="3"/>
      <c r="E51" s="3"/>
      <c r="F51" s="3"/>
      <c r="G51" s="3"/>
      <c r="H51" s="3"/>
      <c r="I51" s="195" t="s">
        <v>75</v>
      </c>
      <c r="J51" s="195"/>
      <c r="K51" s="195"/>
      <c r="L51" s="195"/>
      <c r="M51" s="164">
        <f>IF(O48&gt;0,3600*K48/O48, NA())</f>
        <v>1638.9324960753529</v>
      </c>
      <c r="N51" s="196" t="s">
        <v>65</v>
      </c>
      <c r="O51" s="196"/>
      <c r="P51" s="3"/>
    </row>
    <row r="52" spans="1:16" ht="18" customHeight="1">
      <c r="A52" s="3"/>
      <c r="B52" s="3"/>
      <c r="C52" s="3"/>
      <c r="D52" s="3"/>
      <c r="E52" s="3"/>
      <c r="F52" s="3"/>
      <c r="G52" s="10"/>
      <c r="H52" s="3"/>
      <c r="I52" s="196" t="s">
        <v>76</v>
      </c>
      <c r="J52" s="196"/>
      <c r="K52" s="196"/>
      <c r="L52" s="196"/>
      <c r="M52" s="164">
        <f>3600*J48/10</f>
        <v>1105.7142857142858</v>
      </c>
      <c r="N52" s="196" t="s">
        <v>66</v>
      </c>
      <c r="O52" s="196"/>
      <c r="P52" s="3"/>
    </row>
    <row r="53" spans="1:16" ht="18" customHeight="1">
      <c r="A53" s="3"/>
      <c r="B53" s="3"/>
      <c r="C53" s="3"/>
      <c r="D53" s="3"/>
      <c r="E53" s="3"/>
      <c r="F53" s="3"/>
      <c r="G53" s="3"/>
      <c r="H53" s="3"/>
      <c r="I53" s="195" t="s">
        <v>77</v>
      </c>
      <c r="J53" s="195"/>
      <c r="K53" s="195"/>
      <c r="L53" s="195"/>
      <c r="M53" s="165">
        <f>IF(M51&gt;0,10*(1-M52/M51),NA())</f>
        <v>3.2534482758620675</v>
      </c>
      <c r="N53" s="196" t="s">
        <v>67</v>
      </c>
      <c r="O53" s="196"/>
      <c r="P53" s="3"/>
    </row>
    <row r="54" spans="1:16" ht="18" customHeight="1">
      <c r="A54" s="3"/>
      <c r="B54" s="3"/>
      <c r="C54" s="3"/>
      <c r="D54" s="3"/>
      <c r="E54" s="3"/>
      <c r="F54" s="3"/>
      <c r="G54" s="3"/>
      <c r="H54" s="3"/>
      <c r="I54" s="195" t="s">
        <v>78</v>
      </c>
      <c r="J54" s="195"/>
      <c r="K54" s="195"/>
      <c r="L54" s="195"/>
      <c r="M54" s="165">
        <f>IF(M51&gt;0,L48/(M51/3600),NA())</f>
        <v>2.3429885057471269</v>
      </c>
      <c r="N54" s="196" t="s">
        <v>68</v>
      </c>
      <c r="O54" s="196"/>
      <c r="P54" s="3"/>
    </row>
    <row r="55" spans="1:16" ht="18" customHeight="1">
      <c r="A55" s="3"/>
      <c r="B55" s="3"/>
      <c r="C55" s="3"/>
      <c r="D55" s="3"/>
      <c r="E55" s="3"/>
      <c r="F55" s="3"/>
      <c r="G55" s="3"/>
      <c r="H55" s="3"/>
      <c r="I55" s="195" t="s">
        <v>79</v>
      </c>
      <c r="J55" s="195"/>
      <c r="K55" s="195"/>
      <c r="L55" s="195"/>
      <c r="M55" s="165">
        <f>M48</f>
        <v>32.75</v>
      </c>
      <c r="N55" s="196" t="s">
        <v>69</v>
      </c>
      <c r="O55" s="196"/>
      <c r="P55" s="3"/>
    </row>
    <row r="56" spans="1:16" ht="18" customHeight="1">
      <c r="A56" s="3"/>
      <c r="B56" s="116"/>
      <c r="C56" s="116"/>
      <c r="D56" s="116"/>
      <c r="E56" s="116"/>
      <c r="F56" s="116"/>
      <c r="G56" s="116"/>
      <c r="H56" s="116"/>
      <c r="I56" s="195" t="s">
        <v>80</v>
      </c>
      <c r="J56" s="195"/>
      <c r="K56" s="195"/>
      <c r="L56" s="195"/>
      <c r="M56" s="165">
        <f>N48</f>
        <v>34.133333333333333</v>
      </c>
      <c r="N56" s="196" t="s">
        <v>70</v>
      </c>
      <c r="O56" s="196"/>
      <c r="P56" s="3"/>
    </row>
    <row r="57" spans="1:16" ht="18" customHeight="1">
      <c r="A57" s="3"/>
      <c r="B57" s="3"/>
      <c r="C57" s="3"/>
      <c r="D57" s="3"/>
      <c r="E57" s="3"/>
      <c r="F57" s="3"/>
      <c r="G57" s="3"/>
      <c r="H57" s="3"/>
      <c r="I57" s="195" t="s">
        <v>81</v>
      </c>
      <c r="J57" s="195"/>
      <c r="K57" s="195"/>
      <c r="L57" s="195"/>
      <c r="M57" s="165">
        <f>M56-M53+M54</f>
        <v>33.222873563218393</v>
      </c>
      <c r="N57" s="196" t="s">
        <v>71</v>
      </c>
      <c r="O57" s="196"/>
      <c r="P57" s="3"/>
    </row>
    <row r="58" spans="1:16" ht="18" customHeight="1">
      <c r="A58" s="3"/>
      <c r="B58" s="116"/>
      <c r="C58" s="116"/>
      <c r="D58" s="116"/>
      <c r="E58" s="116"/>
      <c r="F58" s="116"/>
      <c r="G58" s="116"/>
      <c r="H58" s="116"/>
      <c r="I58" s="193" t="s">
        <v>82</v>
      </c>
      <c r="J58" s="193"/>
      <c r="K58" s="193"/>
      <c r="L58" s="193"/>
      <c r="M58" s="170">
        <v>6</v>
      </c>
      <c r="N58" s="194" t="s">
        <v>72</v>
      </c>
      <c r="O58" s="194"/>
      <c r="P58" s="3"/>
    </row>
    <row r="59" spans="1:16" ht="18" customHeight="1">
      <c r="A59" s="3"/>
      <c r="B59" s="3"/>
      <c r="C59" s="3"/>
      <c r="D59" s="3"/>
      <c r="E59" s="3"/>
      <c r="F59" s="3"/>
      <c r="G59" s="3"/>
      <c r="H59" s="3"/>
      <c r="I59" s="195" t="s">
        <v>64</v>
      </c>
      <c r="J59" s="195"/>
      <c r="K59" s="195"/>
      <c r="L59" s="195"/>
      <c r="M59" s="164">
        <f>M51*M57/(M56+M58)</f>
        <v>1356.7287482332567</v>
      </c>
      <c r="N59" s="196" t="s">
        <v>73</v>
      </c>
      <c r="O59" s="196"/>
      <c r="P59" s="3"/>
    </row>
    <row r="60" spans="1:16">
      <c r="B60" s="38"/>
      <c r="C60" s="38"/>
      <c r="D60" s="38"/>
      <c r="E60" s="38"/>
      <c r="F60" s="38"/>
      <c r="G60" s="38"/>
      <c r="H60" s="38"/>
      <c r="I60" s="38"/>
      <c r="J60" s="38"/>
      <c r="K60" s="38"/>
      <c r="L60" s="38"/>
      <c r="M60" s="38"/>
      <c r="N60" s="38"/>
      <c r="O60" s="38"/>
      <c r="P60" s="38"/>
    </row>
  </sheetData>
  <sheetProtection algorithmName="SHA-512" hashValue="0ZOc1tcu70o+TNZE6j6v/D3P2yfIchfiJy8oRyU0KmOTwv7TStmz7Vh15gZL2mnrCqQ8/Ai3F3CKmSZvXlFfcg==" saltValue="ipBCsg0GyU3cI+XZjKLjSA==" spinCount="100000" sheet="1" objects="1" scenarios="1"/>
  <mergeCells count="34">
    <mergeCell ref="N57:O57"/>
    <mergeCell ref="I51:L51"/>
    <mergeCell ref="I52:L52"/>
    <mergeCell ref="I53:L53"/>
    <mergeCell ref="I54:L54"/>
    <mergeCell ref="I55:L55"/>
    <mergeCell ref="I56:L56"/>
    <mergeCell ref="I57:L57"/>
    <mergeCell ref="N52:O52"/>
    <mergeCell ref="N53:O53"/>
    <mergeCell ref="N54:O54"/>
    <mergeCell ref="N55:O55"/>
    <mergeCell ref="N56:O56"/>
    <mergeCell ref="D8:G8"/>
    <mergeCell ref="C9:D9"/>
    <mergeCell ref="F9:G9"/>
    <mergeCell ref="B10:B12"/>
    <mergeCell ref="B3:G3"/>
    <mergeCell ref="I58:L58"/>
    <mergeCell ref="N58:O58"/>
    <mergeCell ref="I59:L59"/>
    <mergeCell ref="N59:O59"/>
    <mergeCell ref="B2:G2"/>
    <mergeCell ref="O10:O11"/>
    <mergeCell ref="M10:M11"/>
    <mergeCell ref="N10:N11"/>
    <mergeCell ref="I10:I12"/>
    <mergeCell ref="N51:O51"/>
    <mergeCell ref="B4:H4"/>
    <mergeCell ref="C10:E10"/>
    <mergeCell ref="J10:L10"/>
    <mergeCell ref="F10:F11"/>
    <mergeCell ref="G10:G11"/>
    <mergeCell ref="B8:C8"/>
  </mergeCells>
  <phoneticPr fontId="5" type="noConversion"/>
  <pageMargins left="0.78740157480314965" right="0.27559055118110237" top="0.59055118110236227" bottom="0.59055118110236227" header="0.31496062992125984" footer="0.35433070866141736"/>
  <pageSetup paperSize="9" scale="66" fitToWidth="2" orientation="portrait" verticalDpi="360" r:id="rId1"/>
  <headerFooter alignWithMargins="0">
    <oddHeader>&amp;L&amp;F&amp;C&amp;A&amp;R&amp;D</oddHeader>
  </headerFooter>
  <colBreaks count="1" manualBreakCount="1">
    <brk id="8" max="5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Saturation Flow Survey FORM</vt:lpstr>
      <vt:lpstr>Saturation Flow PROCESSING</vt:lpstr>
      <vt:lpstr>Introduction!Print_Area</vt:lpstr>
      <vt:lpstr>'Saturation Flow PROCESSING'!Print_Area</vt:lpstr>
      <vt:lpstr>'Saturation Flow Survey FORM'!Print_Area</vt:lpstr>
    </vt:vector>
  </TitlesOfParts>
  <Company>Akcelik and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SIDRA SATURATION FLOW SURVEY</dc:title>
  <dc:creator>Rahmi Akcelik</dc:creator>
  <cp:lastModifiedBy>Rahmi Akcelik</cp:lastModifiedBy>
  <cp:lastPrinted>2021-08-27T00:01:35Z</cp:lastPrinted>
  <dcterms:created xsi:type="dcterms:W3CDTF">2006-02-28T04:45:26Z</dcterms:created>
  <dcterms:modified xsi:type="dcterms:W3CDTF">2023-11-20T05:17:16Z</dcterms:modified>
</cp:coreProperties>
</file>